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4710" windowWidth="15570" windowHeight="5355" activeTab="0"/>
  </bookViews>
  <sheets>
    <sheet name="2013-12 Aylık Enerji Yatırımı" sheetId="1" r:id="rId1"/>
  </sheets>
  <definedNames>
    <definedName name="_xlnm._FilterDatabase" localSheetId="0" hidden="1">'2013-12 Aylık Enerji Yatırımı'!$A$3:$I$225</definedName>
    <definedName name="_xlnm.Print_Area" localSheetId="0">'2013-12 Aylık Enerji Yatırımı'!$A$1:$I$272</definedName>
  </definedNames>
  <calcPr fullCalcOnLoad="1"/>
</workbook>
</file>

<file path=xl/comments1.xml><?xml version="1.0" encoding="utf-8"?>
<comments xmlns="http://schemas.openxmlformats.org/spreadsheetml/2006/main">
  <authors>
    <author>enerji</author>
    <author>Cem</author>
  </authors>
  <commentList>
    <comment ref="H23" authorId="0">
      <text>
        <r>
          <rPr>
            <sz val="9"/>
            <rFont val="Tahoma"/>
            <family val="2"/>
          </rPr>
          <t>İlave güç artışı olmamıştır.</t>
        </r>
      </text>
    </comment>
    <comment ref="H40" authorId="0">
      <text>
        <r>
          <rPr>
            <sz val="9"/>
            <rFont val="Tahoma"/>
            <family val="2"/>
          </rPr>
          <t xml:space="preserve">İlave güç artışı 0,305MWe olmuştur.
</t>
        </r>
      </text>
    </comment>
    <comment ref="H28" authorId="0">
      <text>
        <r>
          <rPr>
            <sz val="9"/>
            <rFont val="Tahoma"/>
            <family val="2"/>
          </rPr>
          <t>İlave güç artışı 1MWe olmuştur.</t>
        </r>
      </text>
    </comment>
    <comment ref="H36" authorId="0">
      <text>
        <r>
          <rPr>
            <sz val="9"/>
            <rFont val="Tahoma"/>
            <family val="2"/>
          </rPr>
          <t>İlave güç artışı 13.250MWe olmuştur.</t>
        </r>
      </text>
    </comment>
    <comment ref="H55" authorId="0">
      <text>
        <r>
          <rPr>
            <sz val="9"/>
            <rFont val="Tahoma"/>
            <family val="2"/>
          </rPr>
          <t>İlave güç artışı 5,538MWe olmuştur.</t>
        </r>
        <r>
          <rPr>
            <sz val="9"/>
            <rFont val="Tahoma"/>
            <family val="2"/>
          </rPr>
          <t xml:space="preserve">
</t>
        </r>
      </text>
    </comment>
    <comment ref="H74" authorId="0">
      <text>
        <r>
          <rPr>
            <sz val="9"/>
            <rFont val="Tahoma"/>
            <family val="2"/>
          </rPr>
          <t xml:space="preserve">İlave güç artışı olmamıştır.
</t>
        </r>
      </text>
    </comment>
    <comment ref="H83" authorId="0">
      <text>
        <r>
          <rPr>
            <sz val="9"/>
            <rFont val="Tahoma"/>
            <family val="2"/>
          </rPr>
          <t>İlave güç artışı olmamıştır.</t>
        </r>
      </text>
    </comment>
    <comment ref="H97" authorId="0">
      <text>
        <r>
          <rPr>
            <sz val="9"/>
            <rFont val="Tahoma"/>
            <family val="2"/>
          </rPr>
          <t xml:space="preserve">İlave kurulu güç 2,3MWe olmuştur.
</t>
        </r>
      </text>
    </comment>
    <comment ref="H115" authorId="0">
      <text>
        <r>
          <rPr>
            <sz val="9"/>
            <rFont val="Tahoma"/>
            <family val="0"/>
          </rPr>
          <t xml:space="preserve">İlave güç artışı 1,7MWe olmuştur
</t>
        </r>
      </text>
    </comment>
    <comment ref="H120" authorId="0">
      <text>
        <r>
          <rPr>
            <sz val="9"/>
            <rFont val="Tahoma"/>
            <family val="0"/>
          </rPr>
          <t xml:space="preserve">İlave güç artışı olmamıştır.
</t>
        </r>
      </text>
    </comment>
    <comment ref="H112" authorId="0">
      <text>
        <r>
          <rPr>
            <sz val="9"/>
            <rFont val="Tahoma"/>
            <family val="2"/>
          </rPr>
          <t>İlave güç artışı olmamıştır.</t>
        </r>
      </text>
    </comment>
    <comment ref="H123" authorId="0">
      <text>
        <r>
          <rPr>
            <sz val="9"/>
            <rFont val="Tahoma"/>
            <family val="0"/>
          </rPr>
          <t xml:space="preserve">İlave güç artışı 19,5MWe olmuştur.
</t>
        </r>
      </text>
    </comment>
    <comment ref="H148" authorId="0">
      <text>
        <r>
          <rPr>
            <sz val="9"/>
            <rFont val="Tahoma"/>
            <family val="0"/>
          </rPr>
          <t xml:space="preserve">11,235 MWe'lık elektriksel güç 8,6 MWe ile sınırlandırılmıştır.
</t>
        </r>
      </text>
    </comment>
    <comment ref="H139" authorId="0">
      <text>
        <r>
          <rPr>
            <sz val="9"/>
            <rFont val="Tahoma"/>
            <family val="0"/>
          </rPr>
          <t xml:space="preserve">İlave güç artışı olmamıştır.
</t>
        </r>
      </text>
    </comment>
    <comment ref="H154" authorId="0">
      <text>
        <r>
          <rPr>
            <sz val="9"/>
            <rFont val="Tahoma"/>
            <family val="0"/>
          </rPr>
          <t xml:space="preserve">İlave güç artışı olmamıştır.
</t>
        </r>
      </text>
    </comment>
    <comment ref="H190" authorId="1">
      <text>
        <r>
          <rPr>
            <b/>
            <sz val="9"/>
            <rFont val="Tahoma"/>
            <family val="2"/>
          </rPr>
          <t>Cem:</t>
        </r>
        <r>
          <rPr>
            <sz val="9"/>
            <rFont val="Tahoma"/>
            <family val="2"/>
          </rPr>
          <t xml:space="preserve">
4,04 Mwe GÜCÜNDEKİ ÜNİTENİN 3 Mwe KURULU GÜCÜNDE KABULÜ YAPILMIŞTIR</t>
        </r>
      </text>
    </comment>
    <comment ref="H193" authorId="1">
      <text>
        <r>
          <rPr>
            <b/>
            <sz val="9"/>
            <rFont val="Tahoma"/>
            <family val="2"/>
          </rPr>
          <t>Cem:</t>
        </r>
        <r>
          <rPr>
            <sz val="9"/>
            <rFont val="Tahoma"/>
            <family val="2"/>
          </rPr>
          <t xml:space="preserve">
12x2,3
= 27,6 MW MEKANİK GÜÇ ARTIŞI YAPILMIŞTIR.</t>
        </r>
      </text>
    </comment>
    <comment ref="H194" authorId="1">
      <text>
        <r>
          <rPr>
            <b/>
            <sz val="9"/>
            <rFont val="Tahoma"/>
            <family val="2"/>
          </rPr>
          <t>Cem:</t>
        </r>
        <r>
          <rPr>
            <sz val="9"/>
            <rFont val="Tahoma"/>
            <family val="2"/>
          </rPr>
          <t xml:space="preserve">
06.10.2000 TARİHİNDE DEVREYE ALINAN 10,7 MW GÜCÜNDEKİ FUEL OİL YAKITLI ÜNİTELER SÖKÜLEREK BU MOTOR TESİS EDİLMİŞTİR.</t>
        </r>
      </text>
    </comment>
    <comment ref="H185" authorId="1">
      <text>
        <r>
          <rPr>
            <b/>
            <sz val="9"/>
            <rFont val="Tahoma"/>
            <family val="0"/>
          </rPr>
          <t>Cem:</t>
        </r>
        <r>
          <rPr>
            <sz val="9"/>
            <rFont val="Tahoma"/>
            <family val="0"/>
          </rPr>
          <t xml:space="preserve">
Tesisin 2x150=300 MW gücündeki 2 fuel oil yakıtlı ünitesi devreden çıkarılarak 2 adet gaz türbini ve 2 adet buhar türbini devreye alınmıştır.</t>
        </r>
      </text>
    </comment>
    <comment ref="H196" authorId="1">
      <text>
        <r>
          <rPr>
            <b/>
            <sz val="9"/>
            <rFont val="Tahoma"/>
            <family val="0"/>
          </rPr>
          <t>Cem:</t>
        </r>
        <r>
          <rPr>
            <sz val="9"/>
            <rFont val="Tahoma"/>
            <family val="0"/>
          </rPr>
          <t xml:space="preserve">
İki ünite için (Duru I) 1,00 + (Duru II) 0,63=1,63 MWe güç artışı yapılmıştır.  </t>
        </r>
      </text>
    </comment>
  </commentList>
</comments>
</file>

<file path=xl/sharedStrings.xml><?xml version="1.0" encoding="utf-8"?>
<sst xmlns="http://schemas.openxmlformats.org/spreadsheetml/2006/main" count="1020" uniqueCount="507">
  <si>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</si>
  <si>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</si>
  <si>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</si>
  <si>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</rPr>
      <t>e</t>
    </r>
  </si>
  <si>
    <t>ÜNİTE SAYISI</t>
  </si>
  <si>
    <t xml:space="preserve">  GEÇİCİ KABULTARİHİ</t>
  </si>
  <si>
    <t>HES</t>
  </si>
  <si>
    <t>DG</t>
  </si>
  <si>
    <t>RES</t>
  </si>
  <si>
    <t>KURULU GÜCÜ MW</t>
  </si>
  <si>
    <t xml:space="preserve"> KABUL ADET </t>
  </si>
  <si>
    <t xml:space="preserve">DG </t>
  </si>
  <si>
    <t>TOPLAM:</t>
  </si>
  <si>
    <t>İL</t>
  </si>
  <si>
    <t>SANTRAL ADI</t>
  </si>
  <si>
    <t xml:space="preserve">HES  </t>
  </si>
  <si>
    <t>ANTALYA</t>
  </si>
  <si>
    <t>BALIKESİR</t>
  </si>
  <si>
    <t>GAZİANTEP</t>
  </si>
  <si>
    <t>ANKARA</t>
  </si>
  <si>
    <t>İZMİR</t>
  </si>
  <si>
    <t>KONYA</t>
  </si>
  <si>
    <t>AMASYA</t>
  </si>
  <si>
    <t>TRABZON</t>
  </si>
  <si>
    <t>TOPLAM</t>
  </si>
  <si>
    <r>
      <t>İLAVE KURULU GÜÇ MW</t>
    </r>
    <r>
      <rPr>
        <b/>
        <vertAlign val="subscript"/>
        <sz val="10"/>
        <rFont val="Arial"/>
        <family val="2"/>
      </rPr>
      <t>e</t>
    </r>
  </si>
  <si>
    <t>TERMİK</t>
  </si>
  <si>
    <t xml:space="preserve">YAKIT TÜRÜ </t>
  </si>
  <si>
    <t>İLAVE KURULU GÜÇ TOPLAMI (MW)</t>
  </si>
  <si>
    <t>DOĞAL ENERJİ ELEKTRİK ÜRETİM A.Ş.</t>
  </si>
  <si>
    <t>İSTANBUL</t>
  </si>
  <si>
    <t>ÇÖP, BİYOKÜTLE, ATIK ISI, JEOTERMAL</t>
  </si>
  <si>
    <t>NAKSAN PLASTİK VE ENERJİ SAN. TİC. A.Ş.</t>
  </si>
  <si>
    <t>8,73+2,30</t>
  </si>
  <si>
    <t>NİSAN ELEKTROMEKANİK ENERJİ SAN. TİC. A.Ş.</t>
  </si>
  <si>
    <t>SAMURLU RES</t>
  </si>
  <si>
    <t>ÇOBANYILDIZI ELEKTRİK ÜRETİM A.Ş.</t>
  </si>
  <si>
    <t>ENERKA KALECİK ELEKTRİK ÜRETİM VE PAZARLAMA A.Ş.</t>
  </si>
  <si>
    <t>ÜÇHARMANLAR ENERJİ ÜRETİM LTD. ŞTİ.</t>
  </si>
  <si>
    <t>2x7,13+1x2,38</t>
  </si>
  <si>
    <t>KANYON YENİLENEBİLİR ENERJİ ÜRETİM TİCARET A.Ş.</t>
  </si>
  <si>
    <t>KAPIDAĞ RÜZGAR ENERJİSİ ELEKTRİK ÜRETİM SAN. VE TİC. A.Ş.</t>
  </si>
  <si>
    <t>FERNAS ENERJİ ELEKTRİK ÜRETİM A.Ş.</t>
  </si>
  <si>
    <t>GARZAN HİDROELEKTRİK SANTRALİ</t>
  </si>
  <si>
    <t>BATMAN</t>
  </si>
  <si>
    <t>ALİAĞA ÇAKMAKTEPE ENERJİ ÜRETİM A.Ş.</t>
  </si>
  <si>
    <t>TREMİK-DOĞALGAZ KOMBİNE ÇEVRİM SANTRALİ</t>
  </si>
  <si>
    <t>NAKSAN TERMİK KOJENERASYON TESİSİ</t>
  </si>
  <si>
    <t>YAPRAK HİDROELEKTRİK SANTRALİ (YAPRAK I)</t>
  </si>
  <si>
    <t>LİNYİT KÖMÜR/DOĞALGAZ YAKITLI AKIŞKAN YATAKLI EL. ÜR. SANTRALİ</t>
  </si>
  <si>
    <t>LİNYİT/DG</t>
  </si>
  <si>
    <t>KALECİK HES (III. KADEME)</t>
  </si>
  <si>
    <t>EMSEY SAĞLIK HİZ. VE İŞL. TUR. OTEL. A.Ş.</t>
  </si>
  <si>
    <t>OTOPRODÜKTÖR KOJENERASYON SANTRALİ</t>
  </si>
  <si>
    <t>ÜÇHARMANLAR HİDROELEKTRİK SANTRALİ</t>
  </si>
  <si>
    <t>ÇENGER I REGÜLATÖRÜ VE HİDROELEKTRİK SANTRALİ</t>
  </si>
  <si>
    <t>KAPIDAĞ RÜZGAR ENERJİ SANTRALİ</t>
  </si>
  <si>
    <t>Not: Tablodaki değerler geçici olup revize edilebilir.</t>
  </si>
  <si>
    <t>ELEKTRİK ÜRETİM A.Ş.</t>
  </si>
  <si>
    <t>KILAVUZLU BARAJI VE HES</t>
  </si>
  <si>
    <t>KAHRAMANMARAŞ</t>
  </si>
  <si>
    <t>MUT ELEKTRİK ÜRETİM SAN. VE TİC. LTD. ŞTİ.</t>
  </si>
  <si>
    <t>DİNÇ REGÜLATÖRÜ VE HİDROELEKTRİK SANTRALİ</t>
  </si>
  <si>
    <t>MERSİN</t>
  </si>
  <si>
    <t>1,030+0,94</t>
  </si>
  <si>
    <t>BUCAK YENİLENEBİLİR ENERJİ ÜRETİM A.Ş.</t>
  </si>
  <si>
    <t>BUCAKKÖY HİDROELEKTRİK SANTRALİ</t>
  </si>
  <si>
    <t>KURTSUYU ELEKTRİK ÜRETİM A.Ş.</t>
  </si>
  <si>
    <t>DARAN HİDROELEKTRİK SANTRALİ (DARAN II)</t>
  </si>
  <si>
    <t>KARAMAN</t>
  </si>
  <si>
    <t>ENERJİSA ENERJİ ÜRETİM A.Ş.</t>
  </si>
  <si>
    <t>BALIKESİR RES</t>
  </si>
  <si>
    <t>OLGU ENERJİ YATIRIM ÜRETİM VE TİC. A.Ş.</t>
  </si>
  <si>
    <t>DİNAR RÜZGAR ENERJİ SANTRALİ</t>
  </si>
  <si>
    <t>KAM ENERJİ ÜRETİM SAN. VE TİC. A.Ş.</t>
  </si>
  <si>
    <t>TORLAR HİDROELEKTRİK SANTRALİ</t>
  </si>
  <si>
    <t>HİDRO-D HİDROELEKTRİK ENERJİ ÜRETİM A.Ş.</t>
  </si>
  <si>
    <t>ÇOBANLI HİDROELEKTRİK SANTRALİ</t>
  </si>
  <si>
    <t>SİVAS</t>
  </si>
  <si>
    <t>(2x7,66)+3,71</t>
  </si>
  <si>
    <t>ÜTOPYA ELEKTRİK ÜRETİM SAN. VE TİC. A.Ş.</t>
  </si>
  <si>
    <t>DÜZOVA RÜZGAR ENERJİ SANTRALİ</t>
  </si>
  <si>
    <t>BOL SU ENERJİ ELEKTRİK ÜRETİM SAN. VE TİC. A.Ş.</t>
  </si>
  <si>
    <t>CEVİZLİDERE HİDROELEKTRİK SANTRALİ</t>
  </si>
  <si>
    <t>BOLU</t>
  </si>
  <si>
    <t>AKKOÇ ELEKTRİK ÜRETİM LTD. ŞTİ.</t>
  </si>
  <si>
    <t>REMSU HİDROELEKTRİK SANTRALİ</t>
  </si>
  <si>
    <t>BİS ENERJİ ELEKTRİK ÜRETİM A.Ş.</t>
  </si>
  <si>
    <t>TERMİK-KOMBİNE ÇEVRİM SANTRALİ (STG3)</t>
  </si>
  <si>
    <t>BURSA</t>
  </si>
  <si>
    <t>ORTADOĞU ENERJİ SAN. VE TİC. A.Ş.</t>
  </si>
  <si>
    <t>ODAYERİ BİYOGAZ PROJESİ</t>
  </si>
  <si>
    <t>AKDENİZ ELEKTRİK ÜRETİM A.Ş.</t>
  </si>
  <si>
    <t>MERSİN RÜZGAR ENERJİ SANTRALİ</t>
  </si>
  <si>
    <t>ÇELTİKDERE HİDROELEKTRİK SANTRALİ</t>
  </si>
  <si>
    <t>TURHAL ENERJİ ÜRETİM A.Ş.</t>
  </si>
  <si>
    <t>OSMANCIK HES</t>
  </si>
  <si>
    <t>KARMA GIDA YATIRIM SAN. VE TİC. A.Ş.</t>
  </si>
  <si>
    <t>KARMA-1 BES</t>
  </si>
  <si>
    <t>SAKARYA</t>
  </si>
  <si>
    <t>BİYOKÜTLE</t>
  </si>
  <si>
    <t>SUATA ELEKTRİK ÜRETİM LTD. ŞTİ.</t>
  </si>
  <si>
    <t>BURÇAK HİDROELEKTRİK SANTRALİ (BURÇAK I)</t>
  </si>
  <si>
    <t>GİRESUN</t>
  </si>
  <si>
    <t>KOZBEYLİ RÜZGAR ENERJİ SANTRALİ</t>
  </si>
  <si>
    <t>TEMSA ELEKTRİK ÜRETİM LTD. ŞTİ.</t>
  </si>
  <si>
    <t>GÖZEDE II HES</t>
  </si>
  <si>
    <t>ADV ELEKTRİK ÜRETİM LTD. ŞTİ.</t>
  </si>
  <si>
    <t>FINDIK REGÜLATÖRÜ VE HES</t>
  </si>
  <si>
    <t>GÜMÜŞHANE</t>
  </si>
  <si>
    <t>MMK METALURJİ SAN. TİC. VE LİMAN İŞLETMECİLİĞİ A.Ş.</t>
  </si>
  <si>
    <t>GEBZE KOJENERASYON TESİSİ</t>
  </si>
  <si>
    <t>KOCAELİ</t>
  </si>
  <si>
    <t>BİYOGAZ (ÇÖP GAZI)</t>
  </si>
  <si>
    <t>2x6,189+1x2,456</t>
  </si>
  <si>
    <t>KÖPRÜBAŞI HES</t>
  </si>
  <si>
    <t>YÜKSEL ENERJİ ELEKTRİK ÜRETİM VE TİC. A.Ş.</t>
  </si>
  <si>
    <t>AKÇANSA ÇİMENTO SANAYİ VE TİCARET A.Ş.</t>
  </si>
  <si>
    <t>AKÇANSA TERMİK-KOJENERASYON SANTRALİ</t>
  </si>
  <si>
    <t>ÇANAKKALE</t>
  </si>
  <si>
    <t>ATIK ISI</t>
  </si>
  <si>
    <t>FRİTO LAY GIDA SAN. TİC. A.Ş.</t>
  </si>
  <si>
    <t>FRİTO LAY KOJENERASYON SANTRALİ</t>
  </si>
  <si>
    <t>ATİ İNŞAAT ENERJİ ÜRETİM VE TİC. LTD. ŞTİ.</t>
  </si>
  <si>
    <t>ARTVİN</t>
  </si>
  <si>
    <t>BİYOGAZ/DG</t>
  </si>
  <si>
    <t>AVKAL ENERJİ ÜRETİM VE TİC. A.Ş.</t>
  </si>
  <si>
    <t>KALE HİDROELEKTRİK SANTRALİ</t>
  </si>
  <si>
    <t>PRESTİJ ENERJİ ÜRETİM SAN. VE TİC. A.Ş.</t>
  </si>
  <si>
    <t>KOÇAK REGÜLATÖRÜ VE HİDROELEKTRİK SANTRALİ</t>
  </si>
  <si>
    <t>KALECİK HES (KALECİK 3. KADEME 2. ÜNİTE)</t>
  </si>
  <si>
    <t>KÖPRÜ BARAJI VE HİDROELEKTRİK SANTRALİ</t>
  </si>
  <si>
    <t>ADANA</t>
  </si>
  <si>
    <t>BEYBO BOYA SAN. VE TİC. A.Ş.</t>
  </si>
  <si>
    <t>BEYBO KOJENERASYON TESİSİ</t>
  </si>
  <si>
    <t>TEKİRDAĞ</t>
  </si>
  <si>
    <t>LODOS KARABURUN ELEKTRİK ÜRETİM A.Ş.</t>
  </si>
  <si>
    <t>KARABURUN RÜZGAR ENERJİ SANTRALİ</t>
  </si>
  <si>
    <t>DİYOBAN HİDROELEKTRİK SANTRALİ</t>
  </si>
  <si>
    <t>CESE ELEKTRİK ÜRETİM A.Ş.</t>
  </si>
  <si>
    <t>MAVİ REGÜLATÖRÜ VE HES</t>
  </si>
  <si>
    <t>AFYONKARAHİSAR</t>
  </si>
  <si>
    <t>YEŞİLIRMAK ELEKTRİK ENERJİ ÜRETİM A.Ş.</t>
  </si>
  <si>
    <t>YEŞİLIRMAK-I HİDROELEKTRİK SANTRALİ</t>
  </si>
  <si>
    <t>TOKAT</t>
  </si>
  <si>
    <t>2,57+(2x5,84)</t>
  </si>
  <si>
    <t>PAK ENERJİ ÜRETİMİ SAN. VE TİC. A.Ş.</t>
  </si>
  <si>
    <t>KAVAKÇALI HİDROELEKTRİK SANTRALİ</t>
  </si>
  <si>
    <t>MUĞLA</t>
  </si>
  <si>
    <t>DARBOĞAZ ELEKTRİK ÜRETİM SAN. VE TİC. LTD. ŞTİ.</t>
  </si>
  <si>
    <t>ALABALIK REGÜLATÖRÜ VE HİDROELEKTRİK SANTRALİ</t>
  </si>
  <si>
    <t>ERZURUM</t>
  </si>
  <si>
    <t>ALKİM KAĞIT SAN. VE TİC. A.Ş.</t>
  </si>
  <si>
    <t>KOJENERASYON SANTRALİ</t>
  </si>
  <si>
    <t>5,5+5,2</t>
  </si>
  <si>
    <t>ARSAN ENERJİ A.Ş.</t>
  </si>
  <si>
    <t>KAYAKÖPRÜ HİDROELEKTRİK SANTRALİ</t>
  </si>
  <si>
    <t>EGENDA EGE ENERJİ ÜRETİM A.Ş.</t>
  </si>
  <si>
    <t xml:space="preserve">EĞLENCE 2 HES </t>
  </si>
  <si>
    <t>2X10,5+5,0</t>
  </si>
  <si>
    <t>YÜCEYURT ENERJİ ÜRETM TİCARET VE SANAYİ A.Ş.</t>
  </si>
  <si>
    <t>ARAKLI 1 HES</t>
  </si>
  <si>
    <t>TÜRKİYE PETROL RAFİNERİLERİ A.Ş.</t>
  </si>
  <si>
    <t>OTOPRODÜKTÖR SANTRALİ</t>
  </si>
  <si>
    <t>DG/MOTORİN</t>
  </si>
  <si>
    <t>ACARSOY ENERJİ ELEKTRİK ÜRETİM SAN. VE TİC. A.Ş.</t>
  </si>
  <si>
    <t>ACARSOY DENİZLİ DOĞALGAZ KOMBİNE ÇEVRİM SANTRALİ</t>
  </si>
  <si>
    <t>DENİZLİ</t>
  </si>
  <si>
    <t>ÇİFTEKÖPRÜ ELEKTRİK ÜRETİM A.Ş.</t>
  </si>
  <si>
    <t>ÇİFTEKÖPRÜ REGÜLATÖRÜ VE HİDROELEKTRİK SANTRALİ</t>
  </si>
  <si>
    <t>2X3,29+1,19</t>
  </si>
  <si>
    <t>DURUCASU ELEKTRİK ÜRETİM LTD. ŞTİ.</t>
  </si>
  <si>
    <t>DURU 1 REGÜLATÖRÜ VE HES</t>
  </si>
  <si>
    <t>NAKSAN ENERJİ ELEKTRİK ÜRETİMİ A.Ş.</t>
  </si>
  <si>
    <t>NAKSAN ENERJİ SANTRALİ -2</t>
  </si>
  <si>
    <t>TUYAT ELEKTRİK ÜRETİM A.Ş.</t>
  </si>
  <si>
    <t>TUZLAKÖY-SERGE REGÜLATÖRÜ VE HES - II</t>
  </si>
  <si>
    <t>ZARİF ENERJİ VE EL. ÜR. TEKS. SAN. VE TİC. LTD. ŞTİ.</t>
  </si>
  <si>
    <t>KIRIKKALE ÇÖP GAZI (BİYOKÜTLE) SANTRALİ</t>
  </si>
  <si>
    <t>KIRIKKALE</t>
  </si>
  <si>
    <t>BİYOKÜTLE (ÇÖP GAZI)</t>
  </si>
  <si>
    <t xml:space="preserve">KARADENİZ HİDROELEKTRİK EN. ELK. ÜR. </t>
  </si>
  <si>
    <t>ÇIRAKDAMI REGÜLATÖRÜ VE HİDROELEKTRİK SANTRALİ</t>
  </si>
  <si>
    <t>KÖPRÜ BARAJI VE HES</t>
  </si>
  <si>
    <t>ALES ELEKTRİK ÜRETİM VE TİC. A.Ş.</t>
  </si>
  <si>
    <t>DOĞALGAZ KOMBİNE ÇEVRİM SANTRALİ</t>
  </si>
  <si>
    <t>AYDIN</t>
  </si>
  <si>
    <t>2x3,96+1,60</t>
  </si>
  <si>
    <t>POYRAZ ENERJİ ELEKTRİK ÜRETİM A.Ş.</t>
  </si>
  <si>
    <t>POYRAZ RES</t>
  </si>
  <si>
    <t>(2x2)+0,9</t>
  </si>
  <si>
    <t>KONİ İNŞAAT SANAYİ A.Ş.</t>
  </si>
  <si>
    <t>AKKÖY-ESPİYE HİDROELEKTRİK SANTRALİ</t>
  </si>
  <si>
    <t>DAĞDELEN REGÜLATÖRÜ VE HES</t>
  </si>
  <si>
    <t>AKDENİZLİ ELEKTRİK ÜRETİM A.Ş.</t>
  </si>
  <si>
    <t>BAĞIŞTAŞ-II HİDROELEKTRİK SANTRALİ</t>
  </si>
  <si>
    <t>ERZİNCAN</t>
  </si>
  <si>
    <t>ESKO ŞİŞLİ ELEKTRİK ÜRETİM A.Ş.</t>
  </si>
  <si>
    <t>FLORANCE NIGHTINGALE HASTANESİ KOJENERASYON SANTRALİ</t>
  </si>
  <si>
    <t>1 GM</t>
  </si>
  <si>
    <t>BEREKET ENERJİ ÜRETİM A.Ş.</t>
  </si>
  <si>
    <t>TOROS HES</t>
  </si>
  <si>
    <t>COŞKUN ELEKTRİK ÜRETİM LTD. ŞTİ.</t>
  </si>
  <si>
    <t>YEŞİLVADİ HES</t>
  </si>
  <si>
    <t>HATAY</t>
  </si>
  <si>
    <t>DARAN-I HİDROELEKTRİK SANTRALİ</t>
  </si>
  <si>
    <t>AR-ES ELEKTRİK ÜRETİM LTD. ŞTİ.</t>
  </si>
  <si>
    <t>HASANKALE REGÜLATÖRÜ VE HİDROELEKTRİK SANTRALİ</t>
  </si>
  <si>
    <t>NEVŞEHİR</t>
  </si>
  <si>
    <t>GAZİANTEP ÖZEL SAĞLIK HASTANESİ A.Ş.</t>
  </si>
  <si>
    <t>GAZİANTEP ÖZEL SAĞLIK HASTANESİ A.Ş. KOJENERASYON SANTRALİ</t>
  </si>
  <si>
    <t>AGE DENİZLİ DOĞALGAZ ELEKTRİK ÜRETİM A.Ş.</t>
  </si>
  <si>
    <t>AGE DENİZLİ DOĞALGAZ KOMBİNE ÇEVRİM SANTRALİ</t>
  </si>
  <si>
    <t>1 BT</t>
  </si>
  <si>
    <t>GALATA WIND ENERJİ A.Ş.</t>
  </si>
  <si>
    <t>ŞAH RES</t>
  </si>
  <si>
    <t>KÜÇÜKBAY YAĞ VE DETERJAN SAN. A.Ş.</t>
  </si>
  <si>
    <t>KÜÇÜKBAY YAĞ VE DETERJAN SAN. A.Ş. TERMİK KOJENERASYON SANTRALİ</t>
  </si>
  <si>
    <t>POLAT TURİZM OTELCİLİK TİC. VE SAN. A.Ş.</t>
  </si>
  <si>
    <t>RENAISSANCE ISTANBUL BOSPHORUS HOTEL KOJENERASYON SANTRALİ</t>
  </si>
  <si>
    <t>ZEYTİNELİ RES ELEKTRİK ÜRETİM A.Ş.</t>
  </si>
  <si>
    <t>ZEYTİNELİ RES</t>
  </si>
  <si>
    <t>MENERJİ ELK. ÜR. DAĞ. PAZ. SAN. VE TİC. A.Ş.</t>
  </si>
  <si>
    <t>YÜCE HİDROELEKTRİK SANTRALİ</t>
  </si>
  <si>
    <t>ITC-KA ENERJİ ÜRETİM SAN. VE TİC. A.Ş.</t>
  </si>
  <si>
    <t>BİYOKÜTLEDEN ENERJİ ÜRETİM SANTRALİ</t>
  </si>
  <si>
    <t>KAPIDAĞ RÜZGAR ENERJİSİ EL. ÜR. SAN. VE TİC. A.Ş.</t>
  </si>
  <si>
    <t>KAPIDAĞ RES</t>
  </si>
  <si>
    <t>MED ENERJİ A.Ş.</t>
  </si>
  <si>
    <t>AKKAYA REGÜLATÖRÜ VE HES</t>
  </si>
  <si>
    <t>KASTAMONU</t>
  </si>
  <si>
    <t>ARSAN DOKUMA BOYA SAN. VE TİC. A.Ş.</t>
  </si>
  <si>
    <t>ARSAN DOKUMA TERMİK KOJENERASYON SANTRALİ</t>
  </si>
  <si>
    <t>EĞLENCE-I HES</t>
  </si>
  <si>
    <t>8,25+(2x17,2)</t>
  </si>
  <si>
    <t>AY ELEKTRİK ÜRETİM A.Ş.</t>
  </si>
  <si>
    <t>ESKİKÖY REGÜLATÖRÜ VE HES</t>
  </si>
  <si>
    <t>HASIRCI TEKSTİL SAN. VE TİC.</t>
  </si>
  <si>
    <t>HASIRCI TEKSTİL SAN. VE TİC. TERMİK KOJENERASYIN SANTRALİ</t>
  </si>
  <si>
    <t>OMW SAMSUN EL. ÜR. SAN. VE TİC. A.Ş.</t>
  </si>
  <si>
    <t>OMW SAMSUN DGKÇS</t>
  </si>
  <si>
    <t xml:space="preserve">SAMSUN </t>
  </si>
  <si>
    <t>2x(283,873+159,587)</t>
  </si>
  <si>
    <t>2 GT + 2 BT</t>
  </si>
  <si>
    <t>RWE&amp;TURCAS GÜNEY ELEKTRİK ÜRETİM A.Ş.</t>
  </si>
  <si>
    <t>RWE&amp;TURCAS GÜNEY DENİZLİ DGKÇS</t>
  </si>
  <si>
    <t>(2x268,35)+260,70</t>
  </si>
  <si>
    <t>2 GT + 1 BT</t>
  </si>
  <si>
    <t>AREL ÇEVRE YATRIRIMLARI EN. VE EL. ÜR. LTD. ŞTİ.</t>
  </si>
  <si>
    <t>AREL ENERJİ MANAVGAT BİYOKÜTLE TESİSİ</t>
  </si>
  <si>
    <t>2 GM</t>
  </si>
  <si>
    <t>ZEYTİNELİ RES ELK. ÜR. A.Ş.</t>
  </si>
  <si>
    <t>(4x2,5) + (1x2)</t>
  </si>
  <si>
    <t>ZEYNEP ENERJİ ÜRETİM SAN. TİC. A.Ş.</t>
  </si>
  <si>
    <t>AVANOS REG. VE CEMEL HES (CEMEL I)</t>
  </si>
  <si>
    <t>YENİ BELEN EN. EL. ÜR. SAN. VE TİC. A.Ş.</t>
  </si>
  <si>
    <t>ŞENBÜK RES</t>
  </si>
  <si>
    <t>DERİNER BARAJI VE HES</t>
  </si>
  <si>
    <t>MOR ELEKTRİK ÜRETİM A.Ş.</t>
  </si>
  <si>
    <t>MOR-2 HİDROELEKTRİK SANTRALİ</t>
  </si>
  <si>
    <t>ASYA EN. EL. ÜR. SAN. TİC. A.Ş.</t>
  </si>
  <si>
    <t>GÜNEŞLİ II HİDROELEKTRİK SANTRALİ</t>
  </si>
  <si>
    <t>HER ENERJİ VE ÇEVRE TEKNOLOJİLERİ EL. ÜR. A.Ş.</t>
  </si>
  <si>
    <t>KAYSERİ KATI ATIK DEPONİ SAHASI EN. ÜR. TESİSİ BİYOKÜTLE (ÇÖP GAZI) SANTRALİ</t>
  </si>
  <si>
    <t>KAYSERİ</t>
  </si>
  <si>
    <t>ANADOLU İPLİK VE TEKSTİL SAN. A.Ş.</t>
  </si>
  <si>
    <t>ANADOLU İPLİK VE TEKSTİL SAN. A.Ş. TERMİK KOJENERASYON SANTRALİ</t>
  </si>
  <si>
    <t>ÖZDİLEK EV TETSTİL SAN. VE TİC. A.Ş.</t>
  </si>
  <si>
    <t>ÖZDİLEK EV TETSTİL SAN. VE TİC. A.Ş. OTOPRODÜKTÖR SANTRALİ</t>
  </si>
  <si>
    <t>DERYA ELEKTRİK ÜRETİMİ VE TİC. A.Ş.</t>
  </si>
  <si>
    <t>PİRİNÇLİ REGÜLATÖRÜ VE HİDROELEKTRİK SANTRALİ</t>
  </si>
  <si>
    <t>ÇORUM</t>
  </si>
  <si>
    <t>SUSURLUK ENERJİ A.Ş.</t>
  </si>
  <si>
    <t>SUSURLUK RES</t>
  </si>
  <si>
    <t>EMSAT EL. ÜR. VE MAL. PAZ. SAN. VE TİC. A.Ş.</t>
  </si>
  <si>
    <t>MEREKLER REGÜLATÖRÜ VE ALGÖLÜ HES</t>
  </si>
  <si>
    <t>ARDAHAN</t>
  </si>
  <si>
    <t>6,93+4,227</t>
  </si>
  <si>
    <t>EDİNCİK ENERJİ ÜRETİM A.Ş.</t>
  </si>
  <si>
    <t>EDİNCİK RES</t>
  </si>
  <si>
    <t>OLGU ENERJİ YATIRIM ÜR. TİC. A.Ş.</t>
  </si>
  <si>
    <t>DİNAR RES</t>
  </si>
  <si>
    <t>GÜLSAN SENTETİK DOKUMA SAN. VE TİC. A.Ş.</t>
  </si>
  <si>
    <t>GÜLSAN SENTETİK DOKUMA SAN. VE TİC. A.Ş. TERMİK KOJENERASYIN TESİSİ</t>
  </si>
  <si>
    <t>KAİS ELEKTRİK ÜRETİM A.Ş.</t>
  </si>
  <si>
    <t>DEĞİRMEN HES</t>
  </si>
  <si>
    <t>İSKUR TEKSTİL ENERJİ TİC. VE SAN. A.Ş.</t>
  </si>
  <si>
    <t>İSKUR TEKSTİL ENERJİ TİC. VE SAN. A.Ş. OTOPRODÜKTÖR SANTRALİ</t>
  </si>
  <si>
    <t>LODOS KARABURUN EL. ÜR. A.Ş.</t>
  </si>
  <si>
    <t>KARABURUN RES</t>
  </si>
  <si>
    <t>BELEN ELEKTRİK ÜRETİM A.Ş.</t>
  </si>
  <si>
    <t>BELEN RES</t>
  </si>
  <si>
    <t>FENER ENERJİ TAAHHÜT İNŞ. SAN. VE TİC. LTD. ŞTİ.</t>
  </si>
  <si>
    <t>DOĞALGAZ YAKITLI KOJENERASYON SANTRALİ</t>
  </si>
  <si>
    <t>BOSSA TİCARET VE SANAYİ İŞLETMELERİ T.A.Ş</t>
  </si>
  <si>
    <t>BOSSA TİCARET VE SANAYİ İŞLETMELERİ T.A.Ş TERMİK KOJENERASYON SANTRALİ</t>
  </si>
  <si>
    <t>BATISÖKE SÖKE ÇİMENTO SANAYİİ TÜRK A.Ş.</t>
  </si>
  <si>
    <t>BATISÖKE ATIK ISI OTOPRODÜKTÖR SANTRALİ</t>
  </si>
  <si>
    <t>KIROBA ELEKTRİK ÜRETİM A.Ş.</t>
  </si>
  <si>
    <t>MADRANBABA RES</t>
  </si>
  <si>
    <t>PAK ENERJİ ÜR.SAN VE TİC A.Ş</t>
  </si>
  <si>
    <t>GELİNKAYA HES</t>
  </si>
  <si>
    <t>İSTANBUL - ŞİLE - KÖMÜRCÜODA ÇÖP BİYOGAZ PROJESİ</t>
  </si>
  <si>
    <t>TRABZON ENERJİ ÜRETİM VE TİC. A.Ş.</t>
  </si>
  <si>
    <t>KEMERÇAYIR REGÜLATÖRÜ VE HES</t>
  </si>
  <si>
    <t>BAV ELEKTRİK ÜRETİM A.Ş.</t>
  </si>
  <si>
    <t>IRMAK HES</t>
  </si>
  <si>
    <t>ORDU</t>
  </si>
  <si>
    <t>YEŞİLYURT ENERJİ ELEKTRİK ÜRETİM A.Ş.</t>
  </si>
  <si>
    <t>YEŞİLYURT ENERJİ SAMSUN MERKEZ OSB DOĞALGAZ KOMBİNE ÇEVRİM SANTRALİ</t>
  </si>
  <si>
    <t>SAMSUN</t>
  </si>
  <si>
    <t>YEŞİLYURT GRUP ENERJİ ÜRETİM TİC. VE SAN. A.Ş.</t>
  </si>
  <si>
    <t>ARAKLI-4 REGÜLATÖRÜ VE HES</t>
  </si>
  <si>
    <t>FRITO LAY GIDA SAN. VE TİC. A.Ş.</t>
  </si>
  <si>
    <t>FRITO LAY GIDA SAN. VE TİC. A.Ş. TERMİK KOJENERASYON TESİSİ</t>
  </si>
  <si>
    <t>ADACAMİ ENERJİ ELEKTRİK ÜRETİM SAN. VE TİC. A.Ş.</t>
  </si>
  <si>
    <t>ADACAMİ HİDROELEKTRİK SANTRALİ</t>
  </si>
  <si>
    <t>RİZE</t>
  </si>
  <si>
    <t>AKAR ENERJİ SAN. TİC. LTD. ŞTİ.</t>
  </si>
  <si>
    <t>GECÜR HİDROOELEKTRİK SANTRALİ</t>
  </si>
  <si>
    <t>ENERKA KALECİK ELEKTRİK ÜRETİM VE PAZ. A.Ş.</t>
  </si>
  <si>
    <t>KALECİK HES</t>
  </si>
  <si>
    <t>MENDERES GEOTHERAMAL ELEKTRİK ÜRETİM A.Ş.</t>
  </si>
  <si>
    <t>DORA-3 JEOTERMAL ENERJİ SANTRALİ</t>
  </si>
  <si>
    <t>JEOTERMAL</t>
  </si>
  <si>
    <t>HOŞDERE ENERJİ ÜRETİM VE TİC. A.Ş.</t>
  </si>
  <si>
    <t>SENA HES</t>
  </si>
  <si>
    <t>KARS</t>
  </si>
  <si>
    <t>ŞİMŞEK BİSKÜVİ VE GIDA SAN. A.Ş.</t>
  </si>
  <si>
    <t>ŞİMŞEK BİSKÜVİ TERMİK KOJENERASYON SANTRALİ</t>
  </si>
  <si>
    <t>AKSA AKRİLİK KİMYA SAN. A.Ş.</t>
  </si>
  <si>
    <t>AKSA SANTRALİ</t>
  </si>
  <si>
    <t>YALOVA</t>
  </si>
  <si>
    <t>İSTANBUL - KEMERBURGAZ - ODAYERİ ÇÖP BİYOGAZ PROJESİ</t>
  </si>
  <si>
    <t>ENFAŞ ENERJİ ELEKTRİK ÜRETİM A.Ş.</t>
  </si>
  <si>
    <t>AKSARAY OSB BİYOGAZ SANTRALİ</t>
  </si>
  <si>
    <t>AKSARAY</t>
  </si>
  <si>
    <t>İDOL ELEKTRİK ÜRETİM A.Ş.</t>
  </si>
  <si>
    <t>GÖZELOLUK REGÜLATÖRÜ VE HİDROELEKTRİK SANTRALİ</t>
  </si>
  <si>
    <t>ZORLU DOĞAL ELEKTRİK ÜRETİMİ A.Ş.</t>
  </si>
  <si>
    <t>KIZILDERE II JEOTERMAL SANTRALİ</t>
  </si>
  <si>
    <t>KESKİNKILIÇ GIDA SAN. VE TİC. A.Ş.</t>
  </si>
  <si>
    <t>KESKİNKILIÇ GIDA TERMİK KOJENERASYON SANTRALİ</t>
  </si>
  <si>
    <t>MCK ELEKTRİK ÜRETİM A.Ş.</t>
  </si>
  <si>
    <t>DEVECİKONAĞI BARAJI VE HES</t>
  </si>
  <si>
    <t>DOKUBOY DOKUMACILAR TEKSTİL MAD. SAN. VE TİC. A.Ş.</t>
  </si>
  <si>
    <t>DOKUBOY OTOPRODÜKTÖR SANTRALİ</t>
  </si>
  <si>
    <t>4 GM</t>
  </si>
  <si>
    <t>(2x6,266) + 2,966</t>
  </si>
  <si>
    <t>7 GM</t>
  </si>
  <si>
    <t>2,167 + 0,931</t>
  </si>
  <si>
    <t>1 BUHAR KAZANI</t>
  </si>
  <si>
    <t>(2x11,11) + 0,78</t>
  </si>
  <si>
    <t>2 GM+1 BT</t>
  </si>
  <si>
    <t>2 BT</t>
  </si>
  <si>
    <t>1 GT</t>
  </si>
  <si>
    <t>2 GT</t>
  </si>
  <si>
    <t>ALBE ENERJİ ELEK. ELKTR. DAN. MÜŞ. PET. MAD. TAR. HAY. SAN. VE TİC. A.Ş.</t>
  </si>
  <si>
    <t>YAPRAK HES</t>
  </si>
  <si>
    <t>(3x1,40)+(1x4,77)</t>
  </si>
  <si>
    <t>SAF ENERJİ ELEKTRİK ÜRETİM SAN. VE TİC. A.Ş.</t>
  </si>
  <si>
    <t>SAF I HES</t>
  </si>
  <si>
    <t>BİNGÖL</t>
  </si>
  <si>
    <t>(1x7,49)+(1x3,745)</t>
  </si>
  <si>
    <t>EGELİ ENERJİ YATIRIM İNŞ. VE TİC. A.Ş.</t>
  </si>
  <si>
    <t>YAYLA REGÜLATÖRÜ VE HES</t>
  </si>
  <si>
    <t>AKSA ENERJİ ÜRETİM A.Ş.</t>
  </si>
  <si>
    <t>ATİK RES</t>
  </si>
  <si>
    <t>HETAŞ HACISALİHOĞLU ENERJİ VE TİC. A.Ş.</t>
  </si>
  <si>
    <t>TONYA I-II HES</t>
  </si>
  <si>
    <t>AL-YEL ELEKTRİK ÜRETİM A.Ş.</t>
  </si>
  <si>
    <t>GEYCEK RES</t>
  </si>
  <si>
    <t>KIRŞEHİR</t>
  </si>
  <si>
    <t>SUSURLUK RÜZGAR ENERJİ SANTRALİ</t>
  </si>
  <si>
    <t>GÜMÜŞKÖY JEOTERMAL ENERJİ ÜRETİM A.Ş.</t>
  </si>
  <si>
    <t>GÜMÜŞKÖY JES</t>
  </si>
  <si>
    <t>KONBELTAŞ KONYA İNŞ. TAŞ. HİZ. DAN. VE PARK İŞLT. VE ELK. ÜRT. VE TİC. A.Ş.</t>
  </si>
  <si>
    <t>KONYA ATIKSU ARITMA TESİSİ ELEKTRİK SANTRALİ</t>
  </si>
  <si>
    <t>BİYOGAZ</t>
  </si>
  <si>
    <t>3 GM</t>
  </si>
  <si>
    <t>DARIVEREN ENERJİ ELEKTRİK ÜRETİM A.Ş.</t>
  </si>
  <si>
    <t>DARIVEREN HES</t>
  </si>
  <si>
    <t>(1x0,465)+(1x2,60)</t>
  </si>
  <si>
    <t>SARIGÜZEL HES</t>
  </si>
  <si>
    <t>KUŞAKLI REGÜLATÖRÜ VE HES</t>
  </si>
  <si>
    <t>ÜÇHANLAR REGÜLATÖRÜ VE HES</t>
  </si>
  <si>
    <t>(2x4,885)+(1x2,169)</t>
  </si>
  <si>
    <t>AYEN ENERJİ A.Ş.</t>
  </si>
  <si>
    <t>MORDOĞAN RES</t>
  </si>
  <si>
    <t>SAMSUN AVDAN EN. ÜR. VE TİC. A.Ş.</t>
  </si>
  <si>
    <t>BİYOKÜTLE (ÇÖP GAZI) ENERJİ ÜRETİM SANTRALİ</t>
  </si>
  <si>
    <t>ENERKA KALECİK EL. ÜR. VE PAZ. A.Ş.</t>
  </si>
  <si>
    <t>DERİNER HİDROELEKTRİK SANTRALİ</t>
  </si>
  <si>
    <t>ZEYNEP ENERJİ ÜRETİM SAN. VE TİC. A.Ş.</t>
  </si>
  <si>
    <t>AVANOS REGÜLATÖRÜ VE CEMEL HİDROELEKTRİK SANTRALİ</t>
  </si>
  <si>
    <t>GAZİANTEP ORGANİZE SANAYİ BÖLGESİ ELEKTRİK ÜRETİM A.Ş.</t>
  </si>
  <si>
    <t>GOREN-2 TERMİK KOJENERASYON SANTRALİ</t>
  </si>
  <si>
    <t>5 GM</t>
  </si>
  <si>
    <t>KANDİL BARAJI VE HES</t>
  </si>
  <si>
    <t>İPEKSAN ELEKTRİK ÜRETİM A.Ş.</t>
  </si>
  <si>
    <t>İPEKSAN ELEKTRİK ÜRETİM A.Ş. TERMİK KOJENERASYON SANTRALİ</t>
  </si>
  <si>
    <t>MARDİN</t>
  </si>
  <si>
    <t>NAKSAN ENERJİ ELETRİK ÜRETİMİ A.Ş.</t>
  </si>
  <si>
    <t>NAKSAN ENERJİ SANTRALİ 2</t>
  </si>
  <si>
    <t>GEYCEK RÜZGAR ENERJİ SANTRALİ</t>
  </si>
  <si>
    <t>BATIÇİM BATI ANADOLU ÇİMENTO SANAYİİ A.Ş.</t>
  </si>
  <si>
    <t>BATIÇİM BATI ANADOLU ÇİMENTO SANAYİİ A.Ş. TERMİK KOJENERASYON SANTRALİ</t>
  </si>
  <si>
    <t>ODAŞ ELEKTRİK ÜRETİM SAN. TİC. A.Ş.</t>
  </si>
  <si>
    <t>ODAŞ I DOĞALGAZ KOMBİNE ÇEVRİM SANTRALİ</t>
  </si>
  <si>
    <t>ŞANLIURFA</t>
  </si>
  <si>
    <t>ORTAÇAĞ ENERJİ ÜRETİM A.Ş.</t>
  </si>
  <si>
    <t>ORTAÇAĞ REGÜLATÖRÜ VE HİDROELEKTRİK SANTRALİ</t>
  </si>
  <si>
    <t>ÖVÜNÇ ENERJİ VE ELEKTRİK ÜRETİM A.Ş.</t>
  </si>
  <si>
    <t>ÇERMİKLER BARAJI VE HES</t>
  </si>
  <si>
    <t>ZORLU DOĞAL ELEKTRİK ÜRETİM A.Ş.</t>
  </si>
  <si>
    <t>KIZILDERE II JES</t>
  </si>
  <si>
    <t>SENKRON GRUP İNŞAAT MAK. MÜH. PROJE EL. ÜR. LTD ŞTİ.</t>
  </si>
  <si>
    <t>SENKRON EFELER BİYOGAZ 
SANTRALİ</t>
  </si>
  <si>
    <t>ÇELİKLER JEOTERMAL ELEKTRİK ÜRETİM A.Ş.</t>
  </si>
  <si>
    <t>PAMUKÖREN JES</t>
  </si>
  <si>
    <t>KÖPRÜBAŞI ENERJİ ELEKTRİK ÜRETİM A.Ş.</t>
  </si>
  <si>
    <t>LUTUF MENSUCAT A.Ş.</t>
  </si>
  <si>
    <t>DARENHES ELEKTRİK ÜRETİMİ A.Ş.</t>
  </si>
  <si>
    <t>ARSAN SOĞUKPINAR ELEKTRİK ÜRETİM A.Ş.</t>
  </si>
  <si>
    <t>H.G. ENERJİ ELEKTRİK ÜRETİMİ SAN. VE TİC. A.Ş.</t>
  </si>
  <si>
    <t>İLCAN ELEKTRİK ÜRETİM A.Ş.</t>
  </si>
  <si>
    <t>DNZ ELEKTRİK ÜRETİM A.Ş.</t>
  </si>
  <si>
    <t>EFE EN. EL. ÜR. PAZ. DAN. SAN. VE TİC. LTD. ŞTİ.</t>
  </si>
  <si>
    <t>R.K. RÜZGAR ENERJİ SANTRALLERİ EL. ÜR. SAN. VE TİC. LTD. ŞTİ.</t>
  </si>
  <si>
    <t>KARAKÖY ELEKTRİK ÜRETİM A.Ş.</t>
  </si>
  <si>
    <t>ADASU ENERJİ A.Ş.</t>
  </si>
  <si>
    <t>ISPARTA MENSUCAT SAN. VE TİC. A.Ş.</t>
  </si>
  <si>
    <t>KÖPRÜBAŞI HİDROELEKTRİK SANTRALİ</t>
  </si>
  <si>
    <t>LUTUF MENSUCAT KOJENERASYON SANTRALİ</t>
  </si>
  <si>
    <t>TATAR HİDROELEKTRİK SANTRALİ</t>
  </si>
  <si>
    <t>SOĞUKPINAR HİDROELEKTRİK SANTRALİ</t>
  </si>
  <si>
    <t>H.G. ENERJİ GEDİZ SANTRALİ</t>
  </si>
  <si>
    <t>YAZYURDU REGÜLATÖRÜ VE HES</t>
  </si>
  <si>
    <t>AKKENT CALKUYUCAK HES</t>
  </si>
  <si>
    <t>EREM HİDROELEKTRİK SANTRALİ</t>
  </si>
  <si>
    <t>PAŞALİMANI RES</t>
  </si>
  <si>
    <t>KARAKÖY HİDROELEKTRİK SANTRALİ</t>
  </si>
  <si>
    <t>ADASU HİDROELEKTRİK 
SANTRALİ</t>
  </si>
  <si>
    <t>AĞKOLU HES</t>
  </si>
  <si>
    <t>ISPARTA MENSUCAT SAN. VE TİC. A.Ş. KOJENERASYON SANTRALİ</t>
  </si>
  <si>
    <t>ELAZIĞ</t>
  </si>
  <si>
    <t>KÜTAHYA</t>
  </si>
  <si>
    <t>OSMANİYE</t>
  </si>
  <si>
    <t>ISPARTA</t>
  </si>
  <si>
    <t>(2x5,730)+2,353</t>
  </si>
  <si>
    <t>(2x1,37)+0,31</t>
  </si>
  <si>
    <t>ETKEN ELEKTRİK ÜRETİM LTD. ŞTİ.</t>
  </si>
  <si>
    <t>OYLAT HES</t>
  </si>
  <si>
    <t>DURU REGÜLATÖRÜ VE HES</t>
  </si>
  <si>
    <t>DARAN HİDROELEKTRİK SANTRALİ</t>
  </si>
  <si>
    <t>TEKTUĞ ELEKTRİK ÜRETİM A.Ş.</t>
  </si>
  <si>
    <t>SIRIMTAŞ HİDROELEKTRİK SANTRALİ</t>
  </si>
  <si>
    <t>ADIYAMAN</t>
  </si>
  <si>
    <t>KAYA TURİSTİK TESİSLERİ TİTREYENGÖL OTELCİLİK A.Ş.</t>
  </si>
  <si>
    <t>KAYA BELEK TERMİK KOJENERASYON SANTRALİ</t>
  </si>
  <si>
    <t>ORTADOĞU RULMAN SAN. VE TİC. A.Ş.</t>
  </si>
  <si>
    <t>ORTADOĞU RULMAN SANAYİ TERMİK KOJENERASYON SANTRALİ</t>
  </si>
  <si>
    <t>YENİ ELEKTRİK ÜRETİM A.Ş.</t>
  </si>
  <si>
    <t>YENİ ELEKTRİK ÜRETİM A.Ş. DGKÇS</t>
  </si>
  <si>
    <t>KİRAZLIK REGÜLATÖRÜ VE HES</t>
  </si>
  <si>
    <t>SİİRT</t>
  </si>
  <si>
    <t>MELET ENERJİ ELEKTRİK ÜRETİM A.Ş.</t>
  </si>
  <si>
    <t>ORDU HES</t>
  </si>
  <si>
    <t>KALECİK I HES</t>
  </si>
  <si>
    <t>KAVŞAK BENDİ HES</t>
  </si>
  <si>
    <t>ÇAMBAŞI REGÜLATÖRÜ VE HES</t>
  </si>
  <si>
    <t>ENTEK ENERJİ TEKNOLOJİLERİ SAN. VE TİC. LTD. ŞTİ.</t>
  </si>
  <si>
    <t>BOZTEPE HES</t>
  </si>
  <si>
    <t>AK-ÖZLÜCE ELEKTRİK ÜRETİM TİC. A.Ş.</t>
  </si>
  <si>
    <t>ÖZLÜCE HES</t>
  </si>
  <si>
    <t>289,091+286,818</t>
  </si>
  <si>
    <t>1 GT + 1 BT</t>
  </si>
  <si>
    <t>AMBARLI TERMİK SANTRALİ</t>
  </si>
  <si>
    <t>(2x282 GT) + (2x126 BT)</t>
  </si>
  <si>
    <t>BGT MAVİ ENERJİ EL. ÜR. DAĞ. PAZ. SAN. VE TİC. A.Ş.</t>
  </si>
  <si>
    <t>SUKENARI REGÜLATÖRÜ VE HES</t>
  </si>
  <si>
    <t>6,481 + 2,085</t>
  </si>
  <si>
    <t>MASAT ENERJİ ELEKTRİK ÜRETİM VE TİC. LTD. ŞTİ</t>
  </si>
  <si>
    <t>MİDİLLİ HES</t>
  </si>
  <si>
    <t>10,484 + 1,093</t>
  </si>
  <si>
    <t>SAYALAR RES</t>
  </si>
  <si>
    <t>MANİSA</t>
  </si>
  <si>
    <t>ETİ ALUMİNYUM A.Ş.</t>
  </si>
  <si>
    <t>KOJENERASYON</t>
  </si>
  <si>
    <t>YEŞİLYURT DGKÇS</t>
  </si>
  <si>
    <t>5+5,12</t>
  </si>
  <si>
    <t>(12x2)+(3x3)</t>
  </si>
  <si>
    <t>ARI SU ENERJİ ÜRETİM A.Ş.</t>
  </si>
  <si>
    <t>AKBAŞ HİDROELEKTRİK SANTRALİ</t>
  </si>
  <si>
    <t>(2x5,227) + 2,048</t>
  </si>
  <si>
    <t>SARIGÜZEL BARAJI HES</t>
  </si>
  <si>
    <t>ENSU ELEKTRİK ÜRETİM LTD. ŞTİ.</t>
  </si>
  <si>
    <t>ÇİĞDEM REGÜLATÖRÜ VE HES</t>
  </si>
  <si>
    <t>BURÇAK HES 2. KADEME</t>
  </si>
  <si>
    <t>2x(10,98) + 4,3</t>
  </si>
  <si>
    <t>DURUM GIDA SA. VE TİC. A.Ş.</t>
  </si>
  <si>
    <t>ATABEY ENERJİ ÜRETİM SAN. VE TİC. A.Ş.</t>
  </si>
  <si>
    <t>UZUNDERE II HES</t>
  </si>
  <si>
    <t>3x2 + 2x3</t>
  </si>
  <si>
    <t>2013 YILI 12 AYLIK ENERJİ YATIRIMLARI</t>
  </si>
  <si>
    <t>SARAY DÖKÜM VE MADENİ AKSAM SANAYİ TURİZM A.Ş.</t>
  </si>
  <si>
    <t>SARAY RES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</si>
</sst>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dd/mm/yyyy;@"/>
    <numFmt numFmtId="166" formatCode="0.0000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6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1"/>
      <name val="Arial Tur"/>
      <family val="0"/>
    </font>
    <font>
      <u val="single"/>
      <sz val="10"/>
      <name val="Arial Tur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color indexed="10"/>
      <name val="Arial Tur"/>
      <family val="0"/>
    </font>
    <font>
      <sz val="10"/>
      <color indexed="8"/>
      <name val="Arial Tur"/>
      <family val="0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FF0000"/>
      <name val="Arial Tur"/>
      <family val="0"/>
    </font>
    <font>
      <sz val="10"/>
      <color rgb="FF00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shrinkToFi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164" fontId="0" fillId="33" borderId="10" xfId="0" applyNumberFormat="1" applyFont="1" applyFill="1" applyBorder="1" applyAlignment="1">
      <alignment horizontal="center" vertical="center" shrinkToFit="1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center" wrapText="1" shrinkToFit="1"/>
    </xf>
    <xf numFmtId="0" fontId="0" fillId="33" borderId="0" xfId="0" applyFont="1" applyFill="1" applyAlignment="1">
      <alignment wrapText="1"/>
    </xf>
    <xf numFmtId="0" fontId="0" fillId="33" borderId="10" xfId="0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64" fontId="52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 shrinkToFit="1"/>
    </xf>
    <xf numFmtId="14" fontId="5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shrinkToFit="1"/>
    </xf>
    <xf numFmtId="1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 shrinkToFit="1"/>
    </xf>
    <xf numFmtId="0" fontId="3" fillId="33" borderId="0" xfId="0" applyFont="1" applyFill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48" applyFont="1" applyFill="1" applyBorder="1" applyAlignment="1">
      <alignment horizontal="left" vertical="center" wrapText="1" shrinkToFit="1"/>
      <protection/>
    </xf>
    <xf numFmtId="0" fontId="3" fillId="33" borderId="10" xfId="48" applyFont="1" applyFill="1" applyBorder="1" applyAlignment="1">
      <alignment horizontal="center" vertical="center" wrapText="1" shrinkToFit="1"/>
      <protection/>
    </xf>
    <xf numFmtId="164" fontId="3" fillId="33" borderId="10" xfId="48" applyNumberFormat="1" applyFont="1" applyFill="1" applyBorder="1" applyAlignment="1">
      <alignment horizontal="center" vertical="center" wrapText="1" shrinkToFit="1"/>
      <protection/>
    </xf>
    <xf numFmtId="14" fontId="3" fillId="33" borderId="10" xfId="48" applyNumberFormat="1" applyFont="1" applyFill="1" applyBorder="1" applyAlignment="1">
      <alignment horizontal="center" vertical="center" wrapText="1" shrinkToFit="1"/>
      <protection/>
    </xf>
    <xf numFmtId="0" fontId="3" fillId="33" borderId="11" xfId="48" applyFont="1" applyFill="1" applyBorder="1" applyAlignment="1">
      <alignment horizontal="left" vertical="center" wrapText="1" shrinkToFit="1"/>
      <protection/>
    </xf>
    <xf numFmtId="0" fontId="1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rmal 5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2013 YILI 12 AYLIK ENERJİ YATIRIMLARI 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56"/>
          <c:w val="0.83875"/>
          <c:h val="0.6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'2013-12 Aylık Enerji Yatırımı'!$D$245:$D$248</c:f>
              <c:strCache/>
            </c:strRef>
          </c:cat>
          <c:val>
            <c:numRef>
              <c:f>'2013-12 Aylık Enerji Yatırımı'!$E$245:$E$248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250</xdr:row>
      <xdr:rowOff>95250</xdr:rowOff>
    </xdr:from>
    <xdr:to>
      <xdr:col>6</xdr:col>
      <xdr:colOff>714375</xdr:colOff>
      <xdr:row>270</xdr:row>
      <xdr:rowOff>76200</xdr:rowOff>
    </xdr:to>
    <xdr:graphicFrame>
      <xdr:nvGraphicFramePr>
        <xdr:cNvPr id="1" name="Chart 2"/>
        <xdr:cNvGraphicFramePr/>
      </xdr:nvGraphicFramePr>
      <xdr:xfrm>
        <a:off x="2381250" y="66208275"/>
        <a:ext cx="658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0"/>
  <sheetViews>
    <sheetView tabSelected="1" zoomScale="85" zoomScaleNormal="85" zoomScalePageLayoutView="0" workbookViewId="0" topLeftCell="A1">
      <pane xSplit="1" ySplit="3" topLeftCell="B20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6" sqref="H186"/>
    </sheetView>
  </sheetViews>
  <sheetFormatPr defaultColWidth="9.00390625" defaultRowHeight="12.75"/>
  <cols>
    <col min="1" max="1" width="11.125" style="21" customWidth="1"/>
    <col min="2" max="2" width="25.00390625" style="40" customWidth="1"/>
    <col min="3" max="3" width="21.125" style="40" customWidth="1"/>
    <col min="4" max="4" width="19.125" style="19" customWidth="1"/>
    <col min="5" max="5" width="15.00390625" style="21" customWidth="1"/>
    <col min="6" max="6" width="16.875" style="24" customWidth="1"/>
    <col min="7" max="7" width="11.125" style="21" customWidth="1"/>
    <col min="8" max="8" width="18.625" style="24" customWidth="1"/>
    <col min="9" max="9" width="18.125" style="19" bestFit="1" customWidth="1"/>
    <col min="10" max="16384" width="9.125" style="19" customWidth="1"/>
  </cols>
  <sheetData>
    <row r="1" ht="25.5" customHeight="1"/>
    <row r="2" spans="1:9" s="1" customFormat="1" ht="34.5" customHeight="1">
      <c r="A2" s="96" t="s">
        <v>504</v>
      </c>
      <c r="B2" s="96"/>
      <c r="C2" s="96"/>
      <c r="D2" s="96"/>
      <c r="E2" s="96"/>
      <c r="F2" s="96"/>
      <c r="G2" s="96"/>
      <c r="H2" s="96"/>
      <c r="I2" s="96"/>
    </row>
    <row r="3" spans="1:9" s="1" customFormat="1" ht="31.5">
      <c r="A3" s="2" t="s">
        <v>0</v>
      </c>
      <c r="B3" s="2" t="s">
        <v>1</v>
      </c>
      <c r="C3" s="2" t="s">
        <v>14</v>
      </c>
      <c r="D3" s="2" t="s">
        <v>13</v>
      </c>
      <c r="E3" s="2" t="s">
        <v>2</v>
      </c>
      <c r="F3" s="3" t="s">
        <v>3</v>
      </c>
      <c r="G3" s="2" t="s">
        <v>4</v>
      </c>
      <c r="H3" s="3" t="s">
        <v>25</v>
      </c>
      <c r="I3" s="2" t="s">
        <v>5</v>
      </c>
    </row>
    <row r="4" spans="1:9" s="1" customFormat="1" ht="21" customHeight="1">
      <c r="A4" s="37">
        <v>1</v>
      </c>
      <c r="B4" s="54" t="s">
        <v>42</v>
      </c>
      <c r="C4" s="62" t="s">
        <v>43</v>
      </c>
      <c r="D4" s="55" t="s">
        <v>44</v>
      </c>
      <c r="E4" s="61" t="s">
        <v>6</v>
      </c>
      <c r="F4" s="63">
        <v>21.015</v>
      </c>
      <c r="G4" s="58">
        <v>2</v>
      </c>
      <c r="H4" s="64">
        <v>42.03</v>
      </c>
      <c r="I4" s="60">
        <v>41278</v>
      </c>
    </row>
    <row r="5" spans="1:9" s="1" customFormat="1" ht="21" customHeight="1">
      <c r="A5" s="52">
        <v>2</v>
      </c>
      <c r="B5" s="41" t="s">
        <v>32</v>
      </c>
      <c r="C5" s="43" t="s">
        <v>47</v>
      </c>
      <c r="D5" s="9" t="s">
        <v>18</v>
      </c>
      <c r="E5" s="10" t="s">
        <v>7</v>
      </c>
      <c r="F5" s="35" t="s">
        <v>33</v>
      </c>
      <c r="G5" s="5" t="s">
        <v>353</v>
      </c>
      <c r="H5" s="39">
        <v>19.76</v>
      </c>
      <c r="I5" s="7">
        <v>41281</v>
      </c>
    </row>
    <row r="6" spans="1:9" s="8" customFormat="1" ht="21" customHeight="1">
      <c r="A6" s="37">
        <v>3</v>
      </c>
      <c r="B6" s="33" t="s">
        <v>34</v>
      </c>
      <c r="C6" s="41" t="s">
        <v>48</v>
      </c>
      <c r="D6" s="9" t="s">
        <v>22</v>
      </c>
      <c r="E6" s="4" t="s">
        <v>6</v>
      </c>
      <c r="F6" s="6">
        <v>6.74</v>
      </c>
      <c r="G6" s="5">
        <v>2</v>
      </c>
      <c r="H6" s="39">
        <v>13.48</v>
      </c>
      <c r="I6" s="7">
        <v>41285</v>
      </c>
    </row>
    <row r="7" spans="1:9" s="8" customFormat="1" ht="21" customHeight="1">
      <c r="A7" s="52">
        <v>4</v>
      </c>
      <c r="B7" s="33" t="s">
        <v>29</v>
      </c>
      <c r="C7" s="41" t="s">
        <v>35</v>
      </c>
      <c r="D7" s="9" t="s">
        <v>20</v>
      </c>
      <c r="E7" s="10" t="s">
        <v>8</v>
      </c>
      <c r="F7" s="34">
        <v>2</v>
      </c>
      <c r="G7" s="4">
        <v>3</v>
      </c>
      <c r="H7" s="39">
        <v>6</v>
      </c>
      <c r="I7" s="7">
        <v>41286</v>
      </c>
    </row>
    <row r="8" spans="1:9" s="8" customFormat="1" ht="21" customHeight="1">
      <c r="A8" s="37">
        <v>5</v>
      </c>
      <c r="B8" s="41" t="s">
        <v>36</v>
      </c>
      <c r="C8" s="43" t="s">
        <v>49</v>
      </c>
      <c r="D8" s="9" t="s">
        <v>21</v>
      </c>
      <c r="E8" s="10" t="s">
        <v>50</v>
      </c>
      <c r="F8" s="35">
        <v>37</v>
      </c>
      <c r="G8" s="5" t="s">
        <v>213</v>
      </c>
      <c r="H8" s="39">
        <v>37</v>
      </c>
      <c r="I8" s="7">
        <v>41286</v>
      </c>
    </row>
    <row r="9" spans="1:9" s="8" customFormat="1" ht="21" customHeight="1">
      <c r="A9" s="52">
        <v>6</v>
      </c>
      <c r="B9" s="53" t="s">
        <v>37</v>
      </c>
      <c r="C9" s="54" t="s">
        <v>51</v>
      </c>
      <c r="D9" s="55" t="s">
        <v>19</v>
      </c>
      <c r="E9" s="56" t="s">
        <v>6</v>
      </c>
      <c r="F9" s="57">
        <v>2.6015</v>
      </c>
      <c r="G9" s="58">
        <v>1</v>
      </c>
      <c r="H9" s="59">
        <v>2.6015</v>
      </c>
      <c r="I9" s="60">
        <v>41293</v>
      </c>
    </row>
    <row r="10" spans="1:9" s="8" customFormat="1" ht="21" customHeight="1">
      <c r="A10" s="37">
        <v>7</v>
      </c>
      <c r="B10" s="41" t="s">
        <v>38</v>
      </c>
      <c r="C10" s="43" t="s">
        <v>54</v>
      </c>
      <c r="D10" s="9" t="s">
        <v>23</v>
      </c>
      <c r="E10" s="10" t="s">
        <v>6</v>
      </c>
      <c r="F10" s="35" t="s">
        <v>39</v>
      </c>
      <c r="G10" s="36">
        <v>3</v>
      </c>
      <c r="H10" s="39">
        <v>16.64</v>
      </c>
      <c r="I10" s="7">
        <v>41298</v>
      </c>
    </row>
    <row r="11" spans="1:9" s="8" customFormat="1" ht="21" customHeight="1">
      <c r="A11" s="52">
        <v>8</v>
      </c>
      <c r="B11" s="41" t="s">
        <v>40</v>
      </c>
      <c r="C11" s="43" t="s">
        <v>55</v>
      </c>
      <c r="D11" s="9" t="s">
        <v>16</v>
      </c>
      <c r="E11" s="10" t="s">
        <v>6</v>
      </c>
      <c r="F11" s="35">
        <v>2.845</v>
      </c>
      <c r="G11" s="5">
        <v>2</v>
      </c>
      <c r="H11" s="39">
        <v>5.69</v>
      </c>
      <c r="I11" s="7">
        <v>41299</v>
      </c>
    </row>
    <row r="12" spans="1:9" s="8" customFormat="1" ht="21" customHeight="1">
      <c r="A12" s="37">
        <v>9</v>
      </c>
      <c r="B12" s="41" t="s">
        <v>45</v>
      </c>
      <c r="C12" s="43" t="s">
        <v>46</v>
      </c>
      <c r="D12" s="9" t="s">
        <v>20</v>
      </c>
      <c r="E12" s="10" t="s">
        <v>7</v>
      </c>
      <c r="F12" s="35">
        <v>12</v>
      </c>
      <c r="G12" s="36" t="s">
        <v>354</v>
      </c>
      <c r="H12" s="39">
        <v>24</v>
      </c>
      <c r="I12" s="7">
        <v>41299</v>
      </c>
    </row>
    <row r="13" spans="1:9" s="8" customFormat="1" ht="21" customHeight="1">
      <c r="A13" s="52">
        <v>10</v>
      </c>
      <c r="B13" s="33" t="s">
        <v>52</v>
      </c>
      <c r="C13" s="41" t="s">
        <v>53</v>
      </c>
      <c r="D13" s="9" t="s">
        <v>30</v>
      </c>
      <c r="E13" s="4" t="s">
        <v>7</v>
      </c>
      <c r="F13" s="6">
        <v>0.849</v>
      </c>
      <c r="G13" s="5" t="s">
        <v>199</v>
      </c>
      <c r="H13" s="39">
        <v>0.849</v>
      </c>
      <c r="I13" s="7">
        <v>41305</v>
      </c>
    </row>
    <row r="14" spans="1:9" s="8" customFormat="1" ht="21" customHeight="1">
      <c r="A14" s="37">
        <v>11</v>
      </c>
      <c r="B14" s="41" t="s">
        <v>41</v>
      </c>
      <c r="C14" s="43" t="s">
        <v>56</v>
      </c>
      <c r="D14" s="9" t="s">
        <v>17</v>
      </c>
      <c r="E14" s="10" t="s">
        <v>8</v>
      </c>
      <c r="F14" s="35">
        <v>2</v>
      </c>
      <c r="G14" s="36">
        <v>8</v>
      </c>
      <c r="H14" s="39">
        <v>16</v>
      </c>
      <c r="I14" s="7">
        <v>41305</v>
      </c>
    </row>
    <row r="15" spans="1:9" s="8" customFormat="1" ht="21" customHeight="1">
      <c r="A15" s="52">
        <v>12</v>
      </c>
      <c r="B15" s="65" t="s">
        <v>58</v>
      </c>
      <c r="C15" s="41" t="s">
        <v>59</v>
      </c>
      <c r="D15" s="32" t="s">
        <v>60</v>
      </c>
      <c r="E15" s="37" t="s">
        <v>6</v>
      </c>
      <c r="F15" s="66">
        <v>13.5</v>
      </c>
      <c r="G15" s="4">
        <v>1</v>
      </c>
      <c r="H15" s="6">
        <v>13.5</v>
      </c>
      <c r="I15" s="67">
        <v>41306</v>
      </c>
    </row>
    <row r="16" spans="1:9" s="8" customFormat="1" ht="21" customHeight="1">
      <c r="A16" s="37">
        <v>13</v>
      </c>
      <c r="B16" s="41" t="s">
        <v>61</v>
      </c>
      <c r="C16" s="43" t="s">
        <v>62</v>
      </c>
      <c r="D16" s="9" t="s">
        <v>63</v>
      </c>
      <c r="E16" s="10" t="s">
        <v>6</v>
      </c>
      <c r="F16" s="35" t="s">
        <v>64</v>
      </c>
      <c r="G16" s="36">
        <v>2</v>
      </c>
      <c r="H16" s="39">
        <v>1.97</v>
      </c>
      <c r="I16" s="7">
        <v>41306</v>
      </c>
    </row>
    <row r="17" spans="1:9" s="8" customFormat="1" ht="21" customHeight="1">
      <c r="A17" s="52">
        <v>14</v>
      </c>
      <c r="B17" s="41" t="s">
        <v>65</v>
      </c>
      <c r="C17" s="43" t="s">
        <v>66</v>
      </c>
      <c r="D17" s="9" t="s">
        <v>16</v>
      </c>
      <c r="E17" s="10" t="s">
        <v>6</v>
      </c>
      <c r="F17" s="35">
        <v>2.9</v>
      </c>
      <c r="G17" s="36">
        <v>2</v>
      </c>
      <c r="H17" s="39">
        <v>5.8</v>
      </c>
      <c r="I17" s="7">
        <v>41306</v>
      </c>
    </row>
    <row r="18" spans="1:9" s="8" customFormat="1" ht="21" customHeight="1">
      <c r="A18" s="37">
        <v>15</v>
      </c>
      <c r="B18" s="41" t="s">
        <v>67</v>
      </c>
      <c r="C18" s="43" t="s">
        <v>68</v>
      </c>
      <c r="D18" s="9" t="s">
        <v>69</v>
      </c>
      <c r="E18" s="10" t="s">
        <v>6</v>
      </c>
      <c r="F18" s="35">
        <v>9.71</v>
      </c>
      <c r="G18" s="36">
        <v>2</v>
      </c>
      <c r="H18" s="39">
        <v>19.42</v>
      </c>
      <c r="I18" s="7">
        <v>41306</v>
      </c>
    </row>
    <row r="19" spans="1:9" s="8" customFormat="1" ht="21" customHeight="1">
      <c r="A19" s="52">
        <v>16</v>
      </c>
      <c r="B19" s="41" t="s">
        <v>70</v>
      </c>
      <c r="C19" s="43" t="s">
        <v>71</v>
      </c>
      <c r="D19" s="9" t="s">
        <v>17</v>
      </c>
      <c r="E19" s="10" t="s">
        <v>8</v>
      </c>
      <c r="F19" s="35">
        <v>2.75</v>
      </c>
      <c r="G19" s="36">
        <v>6</v>
      </c>
      <c r="H19" s="39">
        <v>16.5</v>
      </c>
      <c r="I19" s="7">
        <v>41307</v>
      </c>
    </row>
    <row r="20" spans="1:9" s="8" customFormat="1" ht="21" customHeight="1">
      <c r="A20" s="37">
        <v>17</v>
      </c>
      <c r="B20" s="41" t="s">
        <v>72</v>
      </c>
      <c r="C20" s="43" t="s">
        <v>73</v>
      </c>
      <c r="D20" s="9" t="s">
        <v>141</v>
      </c>
      <c r="E20" s="10" t="s">
        <v>8</v>
      </c>
      <c r="F20" s="35">
        <v>2.3</v>
      </c>
      <c r="G20" s="36">
        <v>7</v>
      </c>
      <c r="H20" s="39">
        <v>16.1</v>
      </c>
      <c r="I20" s="7">
        <v>41313</v>
      </c>
    </row>
    <row r="21" spans="1:9" s="8" customFormat="1" ht="21" customHeight="1">
      <c r="A21" s="52">
        <v>18</v>
      </c>
      <c r="B21" s="54" t="s">
        <v>74</v>
      </c>
      <c r="C21" s="62" t="s">
        <v>75</v>
      </c>
      <c r="D21" s="55" t="s">
        <v>60</v>
      </c>
      <c r="E21" s="61" t="s">
        <v>6</v>
      </c>
      <c r="F21" s="63" t="s">
        <v>114</v>
      </c>
      <c r="G21" s="70">
        <v>3</v>
      </c>
      <c r="H21" s="64">
        <v>14.834</v>
      </c>
      <c r="I21" s="60">
        <v>41313</v>
      </c>
    </row>
    <row r="22" spans="1:9" s="8" customFormat="1" ht="21" customHeight="1">
      <c r="A22" s="37">
        <v>19</v>
      </c>
      <c r="B22" s="41" t="s">
        <v>76</v>
      </c>
      <c r="C22" s="43" t="s">
        <v>77</v>
      </c>
      <c r="D22" s="9" t="s">
        <v>78</v>
      </c>
      <c r="E22" s="10" t="s">
        <v>6</v>
      </c>
      <c r="F22" s="35" t="s">
        <v>79</v>
      </c>
      <c r="G22" s="36">
        <v>3</v>
      </c>
      <c r="H22" s="39">
        <v>19.03</v>
      </c>
      <c r="I22" s="7">
        <v>41314</v>
      </c>
    </row>
    <row r="23" spans="1:9" s="8" customFormat="1" ht="21" customHeight="1">
      <c r="A23" s="52">
        <v>20</v>
      </c>
      <c r="B23" s="41" t="s">
        <v>80</v>
      </c>
      <c r="C23" s="43" t="s">
        <v>81</v>
      </c>
      <c r="D23" s="9" t="s">
        <v>20</v>
      </c>
      <c r="E23" s="10" t="s">
        <v>8</v>
      </c>
      <c r="F23" s="35">
        <v>2.5</v>
      </c>
      <c r="G23" s="36">
        <v>5</v>
      </c>
      <c r="H23" s="39">
        <v>0</v>
      </c>
      <c r="I23" s="7">
        <v>41317</v>
      </c>
    </row>
    <row r="24" spans="1:9" s="8" customFormat="1" ht="21" customHeight="1">
      <c r="A24" s="37">
        <v>21</v>
      </c>
      <c r="B24" s="41" t="s">
        <v>82</v>
      </c>
      <c r="C24" s="43" t="s">
        <v>83</v>
      </c>
      <c r="D24" s="9" t="s">
        <v>84</v>
      </c>
      <c r="E24" s="10" t="s">
        <v>6</v>
      </c>
      <c r="F24" s="35">
        <v>1.13</v>
      </c>
      <c r="G24" s="36">
        <v>3</v>
      </c>
      <c r="H24" s="39">
        <v>3.4</v>
      </c>
      <c r="I24" s="7">
        <v>41318</v>
      </c>
    </row>
    <row r="25" spans="1:9" s="8" customFormat="1" ht="21" customHeight="1">
      <c r="A25" s="52">
        <v>22</v>
      </c>
      <c r="B25" s="41" t="s">
        <v>85</v>
      </c>
      <c r="C25" s="43" t="s">
        <v>86</v>
      </c>
      <c r="D25" s="9" t="s">
        <v>63</v>
      </c>
      <c r="E25" s="10" t="s">
        <v>6</v>
      </c>
      <c r="F25" s="35">
        <v>1.958</v>
      </c>
      <c r="G25" s="36">
        <v>1</v>
      </c>
      <c r="H25" s="39">
        <v>1.958</v>
      </c>
      <c r="I25" s="7">
        <v>41318</v>
      </c>
    </row>
    <row r="26" spans="1:9" s="8" customFormat="1" ht="21" customHeight="1">
      <c r="A26" s="37">
        <v>23</v>
      </c>
      <c r="B26" s="41" t="s">
        <v>87</v>
      </c>
      <c r="C26" s="43" t="s">
        <v>88</v>
      </c>
      <c r="D26" s="9" t="s">
        <v>89</v>
      </c>
      <c r="E26" s="10" t="s">
        <v>7</v>
      </c>
      <c r="F26" s="35">
        <v>28</v>
      </c>
      <c r="G26" s="36" t="s">
        <v>213</v>
      </c>
      <c r="H26" s="39">
        <v>28</v>
      </c>
      <c r="I26" s="7">
        <v>41318</v>
      </c>
    </row>
    <row r="27" spans="1:9" s="8" customFormat="1" ht="21" customHeight="1">
      <c r="A27" s="52">
        <v>24</v>
      </c>
      <c r="B27" s="41" t="s">
        <v>90</v>
      </c>
      <c r="C27" s="43" t="s">
        <v>91</v>
      </c>
      <c r="D27" s="9" t="s">
        <v>30</v>
      </c>
      <c r="E27" s="68" t="s">
        <v>113</v>
      </c>
      <c r="F27" s="35">
        <v>1.415</v>
      </c>
      <c r="G27" s="36">
        <v>3</v>
      </c>
      <c r="H27" s="39">
        <v>4.245</v>
      </c>
      <c r="I27" s="7">
        <v>41318</v>
      </c>
    </row>
    <row r="28" spans="1:9" s="8" customFormat="1" ht="21" customHeight="1">
      <c r="A28" s="37">
        <v>25</v>
      </c>
      <c r="B28" s="41" t="s">
        <v>92</v>
      </c>
      <c r="C28" s="43" t="s">
        <v>93</v>
      </c>
      <c r="D28" s="9" t="s">
        <v>63</v>
      </c>
      <c r="E28" s="10" t="s">
        <v>8</v>
      </c>
      <c r="F28" s="35">
        <v>3</v>
      </c>
      <c r="G28" s="36">
        <v>3</v>
      </c>
      <c r="H28" s="39">
        <v>1</v>
      </c>
      <c r="I28" s="7">
        <v>41319</v>
      </c>
    </row>
    <row r="29" spans="1:9" s="8" customFormat="1" ht="21" customHeight="1">
      <c r="A29" s="52">
        <v>26</v>
      </c>
      <c r="B29" s="41" t="s">
        <v>82</v>
      </c>
      <c r="C29" s="43" t="s">
        <v>94</v>
      </c>
      <c r="D29" s="9" t="s">
        <v>84</v>
      </c>
      <c r="E29" s="10" t="s">
        <v>6</v>
      </c>
      <c r="F29" s="35">
        <v>1.075</v>
      </c>
      <c r="G29" s="36">
        <v>2</v>
      </c>
      <c r="H29" s="39">
        <v>2.15</v>
      </c>
      <c r="I29" s="7">
        <v>41319</v>
      </c>
    </row>
    <row r="30" spans="1:9" s="8" customFormat="1" ht="21" customHeight="1">
      <c r="A30" s="37">
        <v>27</v>
      </c>
      <c r="B30" s="41" t="s">
        <v>95</v>
      </c>
      <c r="C30" s="43" t="s">
        <v>96</v>
      </c>
      <c r="D30" s="9" t="s">
        <v>22</v>
      </c>
      <c r="E30" s="10" t="s">
        <v>6</v>
      </c>
      <c r="F30" s="35">
        <v>4.51</v>
      </c>
      <c r="G30" s="36">
        <v>2</v>
      </c>
      <c r="H30" s="39">
        <v>9.03</v>
      </c>
      <c r="I30" s="7">
        <v>41320</v>
      </c>
    </row>
    <row r="31" spans="1:9" s="8" customFormat="1" ht="21" customHeight="1">
      <c r="A31" s="52">
        <v>28</v>
      </c>
      <c r="B31" s="41" t="s">
        <v>97</v>
      </c>
      <c r="C31" s="43" t="s">
        <v>98</v>
      </c>
      <c r="D31" s="9" t="s">
        <v>99</v>
      </c>
      <c r="E31" s="10" t="s">
        <v>100</v>
      </c>
      <c r="F31" s="35">
        <v>1.487</v>
      </c>
      <c r="G31" s="36">
        <v>1</v>
      </c>
      <c r="H31" s="39">
        <v>1.487</v>
      </c>
      <c r="I31" s="7">
        <v>41321</v>
      </c>
    </row>
    <row r="32" spans="1:9" s="8" customFormat="1" ht="21" customHeight="1">
      <c r="A32" s="37">
        <v>29</v>
      </c>
      <c r="B32" s="33" t="s">
        <v>101</v>
      </c>
      <c r="C32" s="41" t="s">
        <v>102</v>
      </c>
      <c r="D32" s="9" t="s">
        <v>103</v>
      </c>
      <c r="E32" s="4" t="s">
        <v>6</v>
      </c>
      <c r="F32" s="6">
        <v>6.63</v>
      </c>
      <c r="G32" s="5">
        <v>1</v>
      </c>
      <c r="H32" s="39">
        <v>6.63</v>
      </c>
      <c r="I32" s="7">
        <v>41323</v>
      </c>
    </row>
    <row r="33" spans="1:9" s="8" customFormat="1" ht="21" customHeight="1">
      <c r="A33" s="52">
        <v>30</v>
      </c>
      <c r="B33" s="33" t="s">
        <v>29</v>
      </c>
      <c r="C33" s="41" t="s">
        <v>104</v>
      </c>
      <c r="D33" s="9" t="s">
        <v>20</v>
      </c>
      <c r="E33" s="4" t="s">
        <v>8</v>
      </c>
      <c r="F33" s="6">
        <v>2</v>
      </c>
      <c r="G33" s="5">
        <v>4</v>
      </c>
      <c r="H33" s="39">
        <v>8</v>
      </c>
      <c r="I33" s="7">
        <v>41327</v>
      </c>
    </row>
    <row r="34" spans="1:9" s="8" customFormat="1" ht="21" customHeight="1">
      <c r="A34" s="37">
        <v>31</v>
      </c>
      <c r="B34" s="33" t="s">
        <v>105</v>
      </c>
      <c r="C34" s="41" t="s">
        <v>106</v>
      </c>
      <c r="D34" s="9" t="s">
        <v>89</v>
      </c>
      <c r="E34" s="4" t="s">
        <v>6</v>
      </c>
      <c r="F34" s="6">
        <v>2</v>
      </c>
      <c r="G34" s="5">
        <v>2</v>
      </c>
      <c r="H34" s="39">
        <v>4</v>
      </c>
      <c r="I34" s="7">
        <v>41327</v>
      </c>
    </row>
    <row r="35" spans="1:9" s="8" customFormat="1" ht="21" customHeight="1">
      <c r="A35" s="52">
        <v>32</v>
      </c>
      <c r="B35" s="33" t="s">
        <v>107</v>
      </c>
      <c r="C35" s="41" t="s">
        <v>108</v>
      </c>
      <c r="D35" s="9" t="s">
        <v>109</v>
      </c>
      <c r="E35" s="4" t="s">
        <v>6</v>
      </c>
      <c r="F35" s="6">
        <v>4.25</v>
      </c>
      <c r="G35" s="5">
        <v>2</v>
      </c>
      <c r="H35" s="39">
        <v>8.5</v>
      </c>
      <c r="I35" s="7">
        <v>41327</v>
      </c>
    </row>
    <row r="36" spans="1:9" s="8" customFormat="1" ht="21" customHeight="1">
      <c r="A36" s="37">
        <v>33</v>
      </c>
      <c r="B36" s="33" t="s">
        <v>70</v>
      </c>
      <c r="C36" s="41" t="s">
        <v>71</v>
      </c>
      <c r="D36" s="9" t="s">
        <v>17</v>
      </c>
      <c r="E36" s="4" t="s">
        <v>8</v>
      </c>
      <c r="F36" s="6">
        <v>2.75</v>
      </c>
      <c r="G36" s="5">
        <v>5</v>
      </c>
      <c r="H36" s="39">
        <v>13.25</v>
      </c>
      <c r="I36" s="7">
        <v>41332</v>
      </c>
    </row>
    <row r="37" spans="1:9" s="8" customFormat="1" ht="21" customHeight="1">
      <c r="A37" s="52">
        <v>34</v>
      </c>
      <c r="B37" s="41" t="s">
        <v>110</v>
      </c>
      <c r="C37" s="43" t="s">
        <v>111</v>
      </c>
      <c r="D37" s="9" t="s">
        <v>112</v>
      </c>
      <c r="E37" s="10" t="s">
        <v>7</v>
      </c>
      <c r="F37" s="35">
        <v>7.96</v>
      </c>
      <c r="G37" s="36" t="s">
        <v>355</v>
      </c>
      <c r="H37" s="39">
        <v>7.96</v>
      </c>
      <c r="I37" s="7">
        <v>41332</v>
      </c>
    </row>
    <row r="38" spans="1:9" s="8" customFormat="1" ht="21" customHeight="1">
      <c r="A38" s="37">
        <v>35</v>
      </c>
      <c r="B38" s="54" t="s">
        <v>117</v>
      </c>
      <c r="C38" s="62" t="s">
        <v>118</v>
      </c>
      <c r="D38" s="55" t="s">
        <v>119</v>
      </c>
      <c r="E38" s="61" t="s">
        <v>120</v>
      </c>
      <c r="F38" s="63">
        <v>15.2</v>
      </c>
      <c r="G38" s="70" t="s">
        <v>213</v>
      </c>
      <c r="H38" s="72">
        <v>15.2</v>
      </c>
      <c r="I38" s="60">
        <v>41334</v>
      </c>
    </row>
    <row r="39" spans="1:9" s="8" customFormat="1" ht="21" customHeight="1">
      <c r="A39" s="52">
        <v>36</v>
      </c>
      <c r="B39" s="54" t="s">
        <v>65</v>
      </c>
      <c r="C39" s="62" t="s">
        <v>66</v>
      </c>
      <c r="D39" s="55" t="s">
        <v>16</v>
      </c>
      <c r="E39" s="61" t="s">
        <v>6</v>
      </c>
      <c r="F39" s="63">
        <v>2.9</v>
      </c>
      <c r="G39" s="70">
        <v>1</v>
      </c>
      <c r="H39" s="64">
        <v>2.9</v>
      </c>
      <c r="I39" s="60">
        <v>41334</v>
      </c>
    </row>
    <row r="40" spans="1:9" s="8" customFormat="1" ht="21" customHeight="1">
      <c r="A40" s="37">
        <v>37</v>
      </c>
      <c r="B40" s="54" t="s">
        <v>121</v>
      </c>
      <c r="C40" s="62" t="s">
        <v>122</v>
      </c>
      <c r="D40" s="55" t="s">
        <v>112</v>
      </c>
      <c r="E40" s="61" t="s">
        <v>125</v>
      </c>
      <c r="F40" s="63">
        <v>0.635</v>
      </c>
      <c r="G40" s="70" t="s">
        <v>199</v>
      </c>
      <c r="H40" s="64">
        <v>0.305</v>
      </c>
      <c r="I40" s="60">
        <v>41334</v>
      </c>
    </row>
    <row r="41" spans="1:9" s="8" customFormat="1" ht="21" customHeight="1">
      <c r="A41" s="52">
        <v>38</v>
      </c>
      <c r="B41" s="54" t="s">
        <v>126</v>
      </c>
      <c r="C41" s="62" t="s">
        <v>127</v>
      </c>
      <c r="D41" s="55" t="s">
        <v>22</v>
      </c>
      <c r="E41" s="61" t="s">
        <v>6</v>
      </c>
      <c r="F41" s="63">
        <v>9.75</v>
      </c>
      <c r="G41" s="70">
        <v>3</v>
      </c>
      <c r="H41" s="64">
        <v>29.25</v>
      </c>
      <c r="I41" s="60">
        <v>41334</v>
      </c>
    </row>
    <row r="42" spans="1:9" s="8" customFormat="1" ht="21" customHeight="1">
      <c r="A42" s="37">
        <v>39</v>
      </c>
      <c r="B42" s="54" t="s">
        <v>128</v>
      </c>
      <c r="C42" s="62" t="s">
        <v>129</v>
      </c>
      <c r="D42" s="55" t="s">
        <v>103</v>
      </c>
      <c r="E42" s="61" t="s">
        <v>6</v>
      </c>
      <c r="F42" s="63">
        <v>8.036</v>
      </c>
      <c r="G42" s="70">
        <v>3</v>
      </c>
      <c r="H42" s="64">
        <v>24.108</v>
      </c>
      <c r="I42" s="60">
        <v>41334</v>
      </c>
    </row>
    <row r="43" spans="1:9" s="8" customFormat="1" ht="21" customHeight="1">
      <c r="A43" s="52">
        <v>40</v>
      </c>
      <c r="B43" s="54" t="s">
        <v>37</v>
      </c>
      <c r="C43" s="62" t="s">
        <v>130</v>
      </c>
      <c r="D43" s="55" t="s">
        <v>19</v>
      </c>
      <c r="E43" s="61" t="s">
        <v>6</v>
      </c>
      <c r="F43" s="71">
        <v>2.6015</v>
      </c>
      <c r="G43" s="70">
        <v>1</v>
      </c>
      <c r="H43" s="64">
        <v>2.6015</v>
      </c>
      <c r="I43" s="60">
        <v>41337</v>
      </c>
    </row>
    <row r="44" spans="1:9" s="8" customFormat="1" ht="21" customHeight="1">
      <c r="A44" s="37">
        <v>41</v>
      </c>
      <c r="B44" s="54" t="s">
        <v>116</v>
      </c>
      <c r="C44" s="62" t="s">
        <v>115</v>
      </c>
      <c r="D44" s="55" t="s">
        <v>84</v>
      </c>
      <c r="E44" s="61" t="s">
        <v>6</v>
      </c>
      <c r="F44" s="63">
        <v>37</v>
      </c>
      <c r="G44" s="70">
        <v>2</v>
      </c>
      <c r="H44" s="64">
        <v>74</v>
      </c>
      <c r="I44" s="60">
        <v>41338</v>
      </c>
    </row>
    <row r="45" spans="1:9" s="8" customFormat="1" ht="21" customHeight="1">
      <c r="A45" s="52">
        <v>42</v>
      </c>
      <c r="B45" s="53" t="s">
        <v>101</v>
      </c>
      <c r="C45" s="54" t="s">
        <v>102</v>
      </c>
      <c r="D45" s="55" t="s">
        <v>103</v>
      </c>
      <c r="E45" s="56" t="s">
        <v>6</v>
      </c>
      <c r="F45" s="63">
        <v>16.7</v>
      </c>
      <c r="G45" s="70">
        <v>2</v>
      </c>
      <c r="H45" s="64">
        <v>33.4</v>
      </c>
      <c r="I45" s="60">
        <v>41340</v>
      </c>
    </row>
    <row r="46" spans="1:9" s="8" customFormat="1" ht="21" customHeight="1">
      <c r="A46" s="37">
        <v>43</v>
      </c>
      <c r="B46" s="54" t="s">
        <v>70</v>
      </c>
      <c r="C46" s="62" t="s">
        <v>131</v>
      </c>
      <c r="D46" s="55" t="s">
        <v>132</v>
      </c>
      <c r="E46" s="61" t="s">
        <v>6</v>
      </c>
      <c r="F46" s="63">
        <v>77.924</v>
      </c>
      <c r="G46" s="70">
        <v>1</v>
      </c>
      <c r="H46" s="64">
        <v>77.924</v>
      </c>
      <c r="I46" s="60">
        <v>41341</v>
      </c>
    </row>
    <row r="47" spans="1:9" s="8" customFormat="1" ht="21" customHeight="1">
      <c r="A47" s="52">
        <v>44</v>
      </c>
      <c r="B47" s="53" t="s">
        <v>133</v>
      </c>
      <c r="C47" s="54" t="s">
        <v>134</v>
      </c>
      <c r="D47" s="55" t="s">
        <v>135</v>
      </c>
      <c r="E47" s="56" t="s">
        <v>7</v>
      </c>
      <c r="F47" s="63">
        <v>2.022</v>
      </c>
      <c r="G47" s="70">
        <v>1</v>
      </c>
      <c r="H47" s="64">
        <v>2.022</v>
      </c>
      <c r="I47" s="60">
        <v>41348</v>
      </c>
    </row>
    <row r="48" spans="1:9" s="8" customFormat="1" ht="21" customHeight="1">
      <c r="A48" s="37">
        <v>45</v>
      </c>
      <c r="B48" s="53" t="s">
        <v>136</v>
      </c>
      <c r="C48" s="54" t="s">
        <v>137</v>
      </c>
      <c r="D48" s="55" t="s">
        <v>20</v>
      </c>
      <c r="E48" s="56" t="s">
        <v>8</v>
      </c>
      <c r="F48" s="63">
        <v>2</v>
      </c>
      <c r="G48" s="70">
        <v>7</v>
      </c>
      <c r="H48" s="64">
        <v>14</v>
      </c>
      <c r="I48" s="60">
        <v>41348</v>
      </c>
    </row>
    <row r="49" spans="1:9" s="8" customFormat="1" ht="21" customHeight="1">
      <c r="A49" s="52">
        <v>46</v>
      </c>
      <c r="B49" s="54" t="s">
        <v>123</v>
      </c>
      <c r="C49" s="62" t="s">
        <v>138</v>
      </c>
      <c r="D49" s="55" t="s">
        <v>124</v>
      </c>
      <c r="E49" s="61" t="s">
        <v>6</v>
      </c>
      <c r="F49" s="73">
        <v>2.84</v>
      </c>
      <c r="G49" s="70">
        <v>3</v>
      </c>
      <c r="H49" s="64">
        <v>8.52</v>
      </c>
      <c r="I49" s="60">
        <v>41348</v>
      </c>
    </row>
    <row r="50" spans="1:9" s="8" customFormat="1" ht="21" customHeight="1">
      <c r="A50" s="37">
        <v>47</v>
      </c>
      <c r="B50" s="53" t="s">
        <v>139</v>
      </c>
      <c r="C50" s="54" t="s">
        <v>140</v>
      </c>
      <c r="D50" s="55" t="s">
        <v>63</v>
      </c>
      <c r="E50" s="56" t="s">
        <v>6</v>
      </c>
      <c r="F50" s="63">
        <v>5.695</v>
      </c>
      <c r="G50" s="70">
        <v>2</v>
      </c>
      <c r="H50" s="64">
        <v>11.39</v>
      </c>
      <c r="I50" s="60">
        <v>41354</v>
      </c>
    </row>
    <row r="51" spans="1:9" s="8" customFormat="1" ht="21" customHeight="1">
      <c r="A51" s="52">
        <v>48</v>
      </c>
      <c r="B51" s="53" t="s">
        <v>72</v>
      </c>
      <c r="C51" s="54" t="s">
        <v>73</v>
      </c>
      <c r="D51" s="55" t="s">
        <v>141</v>
      </c>
      <c r="E51" s="56" t="s">
        <v>8</v>
      </c>
      <c r="F51" s="63">
        <v>2.3</v>
      </c>
      <c r="G51" s="70">
        <v>7</v>
      </c>
      <c r="H51" s="64">
        <v>16.1</v>
      </c>
      <c r="I51" s="60">
        <v>41355</v>
      </c>
    </row>
    <row r="52" spans="1:9" s="8" customFormat="1" ht="21" customHeight="1">
      <c r="A52" s="37">
        <v>49</v>
      </c>
      <c r="B52" s="53" t="s">
        <v>142</v>
      </c>
      <c r="C52" s="54" t="s">
        <v>143</v>
      </c>
      <c r="D52" s="55" t="s">
        <v>144</v>
      </c>
      <c r="E52" s="56" t="s">
        <v>6</v>
      </c>
      <c r="F52" s="63" t="s">
        <v>145</v>
      </c>
      <c r="G52" s="70">
        <v>3</v>
      </c>
      <c r="H52" s="64">
        <v>14.25</v>
      </c>
      <c r="I52" s="60">
        <v>41355</v>
      </c>
    </row>
    <row r="53" spans="1:9" s="8" customFormat="1" ht="21" customHeight="1">
      <c r="A53" s="52">
        <v>50</v>
      </c>
      <c r="B53" s="53" t="s">
        <v>146</v>
      </c>
      <c r="C53" s="54" t="s">
        <v>147</v>
      </c>
      <c r="D53" s="55" t="s">
        <v>148</v>
      </c>
      <c r="E53" s="56" t="s">
        <v>6</v>
      </c>
      <c r="F53" s="63">
        <v>5.571</v>
      </c>
      <c r="G53" s="70">
        <v>2</v>
      </c>
      <c r="H53" s="64">
        <v>11.143</v>
      </c>
      <c r="I53" s="60">
        <v>41362</v>
      </c>
    </row>
    <row r="54" spans="1:9" s="8" customFormat="1" ht="21" customHeight="1">
      <c r="A54" s="37">
        <v>51</v>
      </c>
      <c r="B54" s="53" t="s">
        <v>149</v>
      </c>
      <c r="C54" s="54" t="s">
        <v>150</v>
      </c>
      <c r="D54" s="55" t="s">
        <v>151</v>
      </c>
      <c r="E54" s="56" t="s">
        <v>6</v>
      </c>
      <c r="F54" s="63">
        <v>2.48</v>
      </c>
      <c r="G54" s="70">
        <v>1</v>
      </c>
      <c r="H54" s="64">
        <v>2.48</v>
      </c>
      <c r="I54" s="60">
        <v>41362</v>
      </c>
    </row>
    <row r="55" spans="1:9" s="8" customFormat="1" ht="21" customHeight="1">
      <c r="A55" s="52">
        <v>52</v>
      </c>
      <c r="B55" s="53" t="s">
        <v>152</v>
      </c>
      <c r="C55" s="54" t="s">
        <v>153</v>
      </c>
      <c r="D55" s="55" t="s">
        <v>20</v>
      </c>
      <c r="E55" s="56" t="s">
        <v>7</v>
      </c>
      <c r="F55" s="63" t="s">
        <v>154</v>
      </c>
      <c r="G55" s="70" t="s">
        <v>356</v>
      </c>
      <c r="H55" s="64">
        <v>5.538</v>
      </c>
      <c r="I55" s="60">
        <v>41363</v>
      </c>
    </row>
    <row r="56" spans="1:9" s="8" customFormat="1" ht="21" customHeight="1">
      <c r="A56" s="37">
        <v>53</v>
      </c>
      <c r="B56" s="53" t="s">
        <v>155</v>
      </c>
      <c r="C56" s="54" t="s">
        <v>156</v>
      </c>
      <c r="D56" s="55" t="s">
        <v>103</v>
      </c>
      <c r="E56" s="56" t="s">
        <v>6</v>
      </c>
      <c r="F56" s="63">
        <v>14.2</v>
      </c>
      <c r="G56" s="70">
        <v>1</v>
      </c>
      <c r="H56" s="64">
        <v>14.2</v>
      </c>
      <c r="I56" s="60">
        <v>41369</v>
      </c>
    </row>
    <row r="57" spans="1:9" s="8" customFormat="1" ht="21" customHeight="1">
      <c r="A57" s="52">
        <v>54</v>
      </c>
      <c r="B57" s="53" t="s">
        <v>136</v>
      </c>
      <c r="C57" s="54" t="s">
        <v>137</v>
      </c>
      <c r="D57" s="55" t="s">
        <v>20</v>
      </c>
      <c r="E57" s="56" t="s">
        <v>8</v>
      </c>
      <c r="F57" s="63">
        <v>2</v>
      </c>
      <c r="G57" s="70">
        <v>6</v>
      </c>
      <c r="H57" s="64">
        <v>12</v>
      </c>
      <c r="I57" s="60">
        <v>41374</v>
      </c>
    </row>
    <row r="58" spans="1:9" s="8" customFormat="1" ht="21" customHeight="1">
      <c r="A58" s="37">
        <v>55</v>
      </c>
      <c r="B58" s="53" t="s">
        <v>157</v>
      </c>
      <c r="C58" s="54" t="s">
        <v>158</v>
      </c>
      <c r="D58" s="55" t="s">
        <v>132</v>
      </c>
      <c r="E58" s="56" t="s">
        <v>6</v>
      </c>
      <c r="F58" s="63" t="s">
        <v>159</v>
      </c>
      <c r="G58" s="70">
        <v>3</v>
      </c>
      <c r="H58" s="64">
        <v>26</v>
      </c>
      <c r="I58" s="60">
        <v>41374</v>
      </c>
    </row>
    <row r="59" spans="1:9" s="8" customFormat="1" ht="21" customHeight="1">
      <c r="A59" s="52">
        <v>56</v>
      </c>
      <c r="B59" s="53" t="s">
        <v>160</v>
      </c>
      <c r="C59" s="54" t="s">
        <v>161</v>
      </c>
      <c r="D59" s="55" t="s">
        <v>23</v>
      </c>
      <c r="E59" s="56" t="s">
        <v>6</v>
      </c>
      <c r="F59" s="63">
        <v>1.844</v>
      </c>
      <c r="G59" s="70">
        <v>1</v>
      </c>
      <c r="H59" s="64">
        <v>1.844</v>
      </c>
      <c r="I59" s="60">
        <v>41375</v>
      </c>
    </row>
    <row r="60" spans="1:9" s="8" customFormat="1" ht="21" customHeight="1">
      <c r="A60" s="37">
        <v>57</v>
      </c>
      <c r="B60" s="53" t="s">
        <v>162</v>
      </c>
      <c r="C60" s="54" t="s">
        <v>163</v>
      </c>
      <c r="D60" s="55" t="s">
        <v>20</v>
      </c>
      <c r="E60" s="56" t="s">
        <v>164</v>
      </c>
      <c r="F60" s="63">
        <v>24.58</v>
      </c>
      <c r="G60" s="70" t="s">
        <v>355</v>
      </c>
      <c r="H60" s="64">
        <v>24.58</v>
      </c>
      <c r="I60" s="60">
        <v>41376</v>
      </c>
    </row>
    <row r="61" spans="1:9" s="8" customFormat="1" ht="21" customHeight="1">
      <c r="A61" s="52">
        <v>58</v>
      </c>
      <c r="B61" s="53" t="s">
        <v>165</v>
      </c>
      <c r="C61" s="54" t="s">
        <v>166</v>
      </c>
      <c r="D61" s="55" t="s">
        <v>167</v>
      </c>
      <c r="E61" s="56" t="s">
        <v>7</v>
      </c>
      <c r="F61" s="63">
        <v>13</v>
      </c>
      <c r="G61" s="70" t="s">
        <v>213</v>
      </c>
      <c r="H61" s="64">
        <v>13</v>
      </c>
      <c r="I61" s="60">
        <v>41376</v>
      </c>
    </row>
    <row r="62" spans="1:9" s="8" customFormat="1" ht="21" customHeight="1">
      <c r="A62" s="37">
        <v>59</v>
      </c>
      <c r="B62" s="53" t="s">
        <v>168</v>
      </c>
      <c r="C62" s="54" t="s">
        <v>169</v>
      </c>
      <c r="D62" s="55" t="s">
        <v>124</v>
      </c>
      <c r="E62" s="56" t="s">
        <v>6</v>
      </c>
      <c r="F62" s="63" t="s">
        <v>170</v>
      </c>
      <c r="G62" s="70">
        <v>3</v>
      </c>
      <c r="H62" s="64">
        <v>7.77</v>
      </c>
      <c r="I62" s="60">
        <v>41382</v>
      </c>
    </row>
    <row r="63" spans="1:9" s="8" customFormat="1" ht="21" customHeight="1">
      <c r="A63" s="52">
        <v>60</v>
      </c>
      <c r="B63" s="53" t="s">
        <v>171</v>
      </c>
      <c r="C63" s="54" t="s">
        <v>172</v>
      </c>
      <c r="D63" s="55" t="s">
        <v>22</v>
      </c>
      <c r="E63" s="56" t="s">
        <v>6</v>
      </c>
      <c r="F63" s="63">
        <v>2</v>
      </c>
      <c r="G63" s="70">
        <v>2</v>
      </c>
      <c r="H63" s="64">
        <v>4</v>
      </c>
      <c r="I63" s="60">
        <v>41382</v>
      </c>
    </row>
    <row r="64" spans="1:9" s="8" customFormat="1" ht="21" customHeight="1">
      <c r="A64" s="37">
        <v>61</v>
      </c>
      <c r="B64" s="53" t="s">
        <v>173</v>
      </c>
      <c r="C64" s="54" t="s">
        <v>174</v>
      </c>
      <c r="D64" s="55" t="s">
        <v>18</v>
      </c>
      <c r="E64" s="56" t="s">
        <v>7</v>
      </c>
      <c r="F64" s="63">
        <v>9.73</v>
      </c>
      <c r="G64" s="70" t="s">
        <v>250</v>
      </c>
      <c r="H64" s="64">
        <v>19.46</v>
      </c>
      <c r="I64" s="60">
        <v>41383</v>
      </c>
    </row>
    <row r="65" spans="1:9" s="8" customFormat="1" ht="21" customHeight="1">
      <c r="A65" s="52">
        <v>62</v>
      </c>
      <c r="B65" s="53" t="s">
        <v>175</v>
      </c>
      <c r="C65" s="54" t="s">
        <v>176</v>
      </c>
      <c r="D65" s="55" t="s">
        <v>151</v>
      </c>
      <c r="E65" s="56" t="s">
        <v>6</v>
      </c>
      <c r="F65" s="63" t="s">
        <v>187</v>
      </c>
      <c r="G65" s="70">
        <v>3</v>
      </c>
      <c r="H65" s="64">
        <v>9.52</v>
      </c>
      <c r="I65" s="60">
        <v>41383</v>
      </c>
    </row>
    <row r="66" spans="1:9" s="8" customFormat="1" ht="21" customHeight="1">
      <c r="A66" s="37">
        <v>63</v>
      </c>
      <c r="B66" s="53" t="s">
        <v>177</v>
      </c>
      <c r="C66" s="54" t="s">
        <v>178</v>
      </c>
      <c r="D66" s="55" t="s">
        <v>179</v>
      </c>
      <c r="E66" s="74" t="s">
        <v>180</v>
      </c>
      <c r="F66" s="63">
        <v>1.003</v>
      </c>
      <c r="G66" s="70" t="s">
        <v>199</v>
      </c>
      <c r="H66" s="64">
        <v>1.003</v>
      </c>
      <c r="I66" s="60">
        <v>41387</v>
      </c>
    </row>
    <row r="67" spans="1:9" s="8" customFormat="1" ht="21" customHeight="1">
      <c r="A67" s="52">
        <v>64</v>
      </c>
      <c r="B67" s="53" t="s">
        <v>181</v>
      </c>
      <c r="C67" s="54" t="s">
        <v>182</v>
      </c>
      <c r="D67" s="55" t="s">
        <v>103</v>
      </c>
      <c r="E67" s="56" t="s">
        <v>6</v>
      </c>
      <c r="F67" s="63">
        <v>24.55</v>
      </c>
      <c r="G67" s="70">
        <v>1</v>
      </c>
      <c r="H67" s="64">
        <v>24.55</v>
      </c>
      <c r="I67" s="60">
        <v>41390</v>
      </c>
    </row>
    <row r="68" spans="1:9" s="8" customFormat="1" ht="21" customHeight="1">
      <c r="A68" s="37">
        <v>65</v>
      </c>
      <c r="B68" s="53" t="s">
        <v>70</v>
      </c>
      <c r="C68" s="54" t="s">
        <v>183</v>
      </c>
      <c r="D68" s="55" t="s">
        <v>132</v>
      </c>
      <c r="E68" s="56" t="s">
        <v>6</v>
      </c>
      <c r="F68" s="63">
        <v>77.24</v>
      </c>
      <c r="G68" s="70">
        <v>1</v>
      </c>
      <c r="H68" s="64">
        <v>77.24</v>
      </c>
      <c r="I68" s="60">
        <v>41390</v>
      </c>
    </row>
    <row r="69" spans="1:9" s="8" customFormat="1" ht="21" customHeight="1">
      <c r="A69" s="52">
        <v>66</v>
      </c>
      <c r="B69" s="53" t="s">
        <v>184</v>
      </c>
      <c r="C69" s="54" t="s">
        <v>185</v>
      </c>
      <c r="D69" s="55" t="s">
        <v>186</v>
      </c>
      <c r="E69" s="56" t="s">
        <v>7</v>
      </c>
      <c r="F69" s="63">
        <v>13</v>
      </c>
      <c r="G69" s="70" t="s">
        <v>213</v>
      </c>
      <c r="H69" s="64">
        <v>13</v>
      </c>
      <c r="I69" s="60">
        <v>41391</v>
      </c>
    </row>
    <row r="70" spans="1:9" s="8" customFormat="1" ht="21" customHeight="1">
      <c r="A70" s="37">
        <v>67</v>
      </c>
      <c r="B70" s="53" t="s">
        <v>136</v>
      </c>
      <c r="C70" s="54" t="s">
        <v>137</v>
      </c>
      <c r="D70" s="55" t="s">
        <v>20</v>
      </c>
      <c r="E70" s="56" t="s">
        <v>8</v>
      </c>
      <c r="F70" s="63">
        <v>2</v>
      </c>
      <c r="G70" s="70">
        <v>6</v>
      </c>
      <c r="H70" s="64">
        <v>12</v>
      </c>
      <c r="I70" s="60">
        <v>41397</v>
      </c>
    </row>
    <row r="71" spans="1:9" s="8" customFormat="1" ht="21" customHeight="1">
      <c r="A71" s="52">
        <v>68</v>
      </c>
      <c r="B71" s="53" t="s">
        <v>188</v>
      </c>
      <c r="C71" s="54" t="s">
        <v>189</v>
      </c>
      <c r="D71" s="55" t="s">
        <v>17</v>
      </c>
      <c r="E71" s="56" t="s">
        <v>8</v>
      </c>
      <c r="F71" s="63" t="s">
        <v>190</v>
      </c>
      <c r="G71" s="70">
        <v>3</v>
      </c>
      <c r="H71" s="64">
        <v>4.9</v>
      </c>
      <c r="I71" s="60">
        <v>41397</v>
      </c>
    </row>
    <row r="72" spans="1:9" s="8" customFormat="1" ht="21" customHeight="1">
      <c r="A72" s="37">
        <v>69</v>
      </c>
      <c r="B72" s="53" t="s">
        <v>191</v>
      </c>
      <c r="C72" s="54" t="s">
        <v>192</v>
      </c>
      <c r="D72" s="55" t="s">
        <v>103</v>
      </c>
      <c r="E72" s="56" t="s">
        <v>6</v>
      </c>
      <c r="F72" s="73">
        <v>4.456</v>
      </c>
      <c r="G72" s="70">
        <v>1</v>
      </c>
      <c r="H72" s="75">
        <v>4.456</v>
      </c>
      <c r="I72" s="60">
        <v>41404</v>
      </c>
    </row>
    <row r="73" spans="1:9" s="8" customFormat="1" ht="21" customHeight="1">
      <c r="A73" s="52">
        <v>70</v>
      </c>
      <c r="B73" s="53" t="s">
        <v>70</v>
      </c>
      <c r="C73" s="54" t="s">
        <v>193</v>
      </c>
      <c r="D73" s="55" t="s">
        <v>60</v>
      </c>
      <c r="E73" s="56" t="s">
        <v>6</v>
      </c>
      <c r="F73" s="63">
        <v>4</v>
      </c>
      <c r="G73" s="70">
        <v>2</v>
      </c>
      <c r="H73" s="64">
        <v>8</v>
      </c>
      <c r="I73" s="60">
        <v>41404</v>
      </c>
    </row>
    <row r="74" spans="1:9" s="8" customFormat="1" ht="21" customHeight="1">
      <c r="A74" s="37">
        <v>71</v>
      </c>
      <c r="B74" s="53" t="s">
        <v>80</v>
      </c>
      <c r="C74" s="54" t="s">
        <v>81</v>
      </c>
      <c r="D74" s="55" t="s">
        <v>20</v>
      </c>
      <c r="E74" s="56" t="s">
        <v>8</v>
      </c>
      <c r="F74" s="63">
        <v>2.5</v>
      </c>
      <c r="G74" s="70">
        <v>2</v>
      </c>
      <c r="H74" s="64">
        <v>0</v>
      </c>
      <c r="I74" s="60">
        <v>41410</v>
      </c>
    </row>
    <row r="75" spans="1:9" s="8" customFormat="1" ht="21" customHeight="1">
      <c r="A75" s="52">
        <v>72</v>
      </c>
      <c r="B75" s="53" t="s">
        <v>194</v>
      </c>
      <c r="C75" s="54" t="s">
        <v>195</v>
      </c>
      <c r="D75" s="55" t="s">
        <v>196</v>
      </c>
      <c r="E75" s="56" t="s">
        <v>6</v>
      </c>
      <c r="F75" s="63">
        <v>16.2</v>
      </c>
      <c r="G75" s="70">
        <v>1</v>
      </c>
      <c r="H75" s="64">
        <v>16.2</v>
      </c>
      <c r="I75" s="60">
        <v>41410</v>
      </c>
    </row>
    <row r="76" spans="1:9" s="8" customFormat="1" ht="21" customHeight="1">
      <c r="A76" s="37">
        <v>73</v>
      </c>
      <c r="B76" s="53" t="s">
        <v>197</v>
      </c>
      <c r="C76" s="54" t="s">
        <v>198</v>
      </c>
      <c r="D76" s="55" t="s">
        <v>30</v>
      </c>
      <c r="E76" s="56" t="s">
        <v>7</v>
      </c>
      <c r="F76" s="63">
        <v>2</v>
      </c>
      <c r="G76" s="70" t="s">
        <v>199</v>
      </c>
      <c r="H76" s="64">
        <v>2</v>
      </c>
      <c r="I76" s="60">
        <v>41411</v>
      </c>
    </row>
    <row r="77" spans="1:9" s="8" customFormat="1" ht="21" customHeight="1">
      <c r="A77" s="52">
        <v>74</v>
      </c>
      <c r="B77" s="53" t="s">
        <v>200</v>
      </c>
      <c r="C77" s="54" t="s">
        <v>201</v>
      </c>
      <c r="D77" s="55" t="s">
        <v>132</v>
      </c>
      <c r="E77" s="56" t="s">
        <v>6</v>
      </c>
      <c r="F77" s="63">
        <v>24.995</v>
      </c>
      <c r="G77" s="70">
        <v>2</v>
      </c>
      <c r="H77" s="64">
        <v>49.99</v>
      </c>
      <c r="I77" s="60">
        <v>41411</v>
      </c>
    </row>
    <row r="78" spans="1:9" s="8" customFormat="1" ht="21" customHeight="1">
      <c r="A78" s="37">
        <v>75</v>
      </c>
      <c r="B78" s="53" t="s">
        <v>202</v>
      </c>
      <c r="C78" s="54" t="s">
        <v>203</v>
      </c>
      <c r="D78" s="55" t="s">
        <v>204</v>
      </c>
      <c r="E78" s="56" t="s">
        <v>6</v>
      </c>
      <c r="F78" s="63">
        <v>4.99</v>
      </c>
      <c r="G78" s="70">
        <v>2</v>
      </c>
      <c r="H78" s="64">
        <v>9.98</v>
      </c>
      <c r="I78" s="60">
        <v>41412</v>
      </c>
    </row>
    <row r="79" spans="1:9" s="8" customFormat="1" ht="21" customHeight="1">
      <c r="A79" s="52">
        <v>76</v>
      </c>
      <c r="B79" s="53" t="s">
        <v>67</v>
      </c>
      <c r="C79" s="54" t="s">
        <v>205</v>
      </c>
      <c r="D79" s="55" t="s">
        <v>69</v>
      </c>
      <c r="E79" s="56" t="s">
        <v>6</v>
      </c>
      <c r="F79" s="63">
        <v>23.87</v>
      </c>
      <c r="G79" s="70">
        <v>1</v>
      </c>
      <c r="H79" s="64">
        <v>23.87</v>
      </c>
      <c r="I79" s="60">
        <v>41415</v>
      </c>
    </row>
    <row r="80" spans="1:9" s="8" customFormat="1" ht="21" customHeight="1">
      <c r="A80" s="37">
        <v>77</v>
      </c>
      <c r="B80" s="53" t="s">
        <v>206</v>
      </c>
      <c r="C80" s="54" t="s">
        <v>207</v>
      </c>
      <c r="D80" s="55" t="s">
        <v>208</v>
      </c>
      <c r="E80" s="56" t="s">
        <v>6</v>
      </c>
      <c r="F80" s="63">
        <v>2.645</v>
      </c>
      <c r="G80" s="70">
        <v>2</v>
      </c>
      <c r="H80" s="64">
        <v>5.29</v>
      </c>
      <c r="I80" s="60">
        <v>41416</v>
      </c>
    </row>
    <row r="81" spans="1:9" s="8" customFormat="1" ht="21" customHeight="1">
      <c r="A81" s="52">
        <v>78</v>
      </c>
      <c r="B81" s="53" t="s">
        <v>209</v>
      </c>
      <c r="C81" s="54" t="s">
        <v>210</v>
      </c>
      <c r="D81" s="55" t="s">
        <v>18</v>
      </c>
      <c r="E81" s="56" t="s">
        <v>7</v>
      </c>
      <c r="F81" s="63">
        <v>1.188</v>
      </c>
      <c r="G81" s="70">
        <v>1</v>
      </c>
      <c r="H81" s="64">
        <v>1.188</v>
      </c>
      <c r="I81" s="60">
        <v>41418</v>
      </c>
    </row>
    <row r="82" spans="1:9" s="8" customFormat="1" ht="21" customHeight="1">
      <c r="A82" s="37">
        <v>79</v>
      </c>
      <c r="B82" s="53" t="s">
        <v>211</v>
      </c>
      <c r="C82" s="54" t="s">
        <v>212</v>
      </c>
      <c r="D82" s="55" t="s">
        <v>167</v>
      </c>
      <c r="E82" s="56" t="s">
        <v>7</v>
      </c>
      <c r="F82" s="63">
        <v>64.5</v>
      </c>
      <c r="G82" s="70" t="s">
        <v>213</v>
      </c>
      <c r="H82" s="64">
        <v>64.5</v>
      </c>
      <c r="I82" s="60">
        <v>41419</v>
      </c>
    </row>
    <row r="83" spans="1:9" s="8" customFormat="1" ht="21" customHeight="1">
      <c r="A83" s="52">
        <v>80</v>
      </c>
      <c r="B83" s="53" t="s">
        <v>214</v>
      </c>
      <c r="C83" s="54" t="s">
        <v>215</v>
      </c>
      <c r="D83" s="55" t="s">
        <v>17</v>
      </c>
      <c r="E83" s="56" t="s">
        <v>8</v>
      </c>
      <c r="F83" s="63">
        <v>3</v>
      </c>
      <c r="G83" s="70">
        <v>4</v>
      </c>
      <c r="H83" s="64">
        <v>0</v>
      </c>
      <c r="I83" s="60">
        <v>41419</v>
      </c>
    </row>
    <row r="84" spans="1:9" s="8" customFormat="1" ht="21" customHeight="1">
      <c r="A84" s="37">
        <v>81</v>
      </c>
      <c r="B84" s="53" t="s">
        <v>136</v>
      </c>
      <c r="C84" s="54" t="s">
        <v>137</v>
      </c>
      <c r="D84" s="55" t="s">
        <v>20</v>
      </c>
      <c r="E84" s="56" t="s">
        <v>8</v>
      </c>
      <c r="F84" s="63">
        <v>2</v>
      </c>
      <c r="G84" s="70">
        <v>11</v>
      </c>
      <c r="H84" s="64">
        <v>22</v>
      </c>
      <c r="I84" s="60">
        <v>41423</v>
      </c>
    </row>
    <row r="85" spans="1:9" s="8" customFormat="1" ht="21" customHeight="1">
      <c r="A85" s="52">
        <v>82</v>
      </c>
      <c r="B85" s="53" t="s">
        <v>216</v>
      </c>
      <c r="C85" s="54" t="s">
        <v>217</v>
      </c>
      <c r="D85" s="55" t="s">
        <v>20</v>
      </c>
      <c r="E85" s="56" t="s">
        <v>7</v>
      </c>
      <c r="F85" s="63">
        <v>1.605</v>
      </c>
      <c r="G85" s="70" t="s">
        <v>199</v>
      </c>
      <c r="H85" s="64">
        <v>1.605</v>
      </c>
      <c r="I85" s="60">
        <v>41424</v>
      </c>
    </row>
    <row r="86" spans="1:9" s="8" customFormat="1" ht="21" customHeight="1">
      <c r="A86" s="37">
        <v>83</v>
      </c>
      <c r="B86" s="53" t="s">
        <v>218</v>
      </c>
      <c r="C86" s="54" t="s">
        <v>219</v>
      </c>
      <c r="D86" s="55" t="s">
        <v>30</v>
      </c>
      <c r="E86" s="56" t="s">
        <v>7</v>
      </c>
      <c r="F86" s="63">
        <v>0.501</v>
      </c>
      <c r="G86" s="70" t="s">
        <v>199</v>
      </c>
      <c r="H86" s="64">
        <v>0.501</v>
      </c>
      <c r="I86" s="60">
        <v>41424</v>
      </c>
    </row>
    <row r="87" spans="1:9" s="8" customFormat="1" ht="21" customHeight="1">
      <c r="A87" s="52">
        <v>84</v>
      </c>
      <c r="B87" s="53" t="s">
        <v>220</v>
      </c>
      <c r="C87" s="54" t="s">
        <v>221</v>
      </c>
      <c r="D87" s="55" t="s">
        <v>20</v>
      </c>
      <c r="E87" s="56" t="s">
        <v>8</v>
      </c>
      <c r="F87" s="63">
        <v>2.5</v>
      </c>
      <c r="G87" s="70">
        <v>15</v>
      </c>
      <c r="H87" s="64">
        <v>37.5</v>
      </c>
      <c r="I87" s="60">
        <v>41424</v>
      </c>
    </row>
    <row r="88" spans="1:9" s="8" customFormat="1" ht="21" customHeight="1">
      <c r="A88" s="37">
        <v>85</v>
      </c>
      <c r="B88" s="53" t="s">
        <v>29</v>
      </c>
      <c r="C88" s="54" t="s">
        <v>35</v>
      </c>
      <c r="D88" s="55" t="s">
        <v>20</v>
      </c>
      <c r="E88" s="56" t="s">
        <v>8</v>
      </c>
      <c r="F88" s="63">
        <v>2</v>
      </c>
      <c r="G88" s="70">
        <v>1</v>
      </c>
      <c r="H88" s="64">
        <v>2</v>
      </c>
      <c r="I88" s="60">
        <v>41425</v>
      </c>
    </row>
    <row r="89" spans="1:9" s="8" customFormat="1" ht="21" customHeight="1">
      <c r="A89" s="52">
        <v>86</v>
      </c>
      <c r="B89" s="53" t="s">
        <v>222</v>
      </c>
      <c r="C89" s="54" t="s">
        <v>223</v>
      </c>
      <c r="D89" s="55" t="s">
        <v>103</v>
      </c>
      <c r="E89" s="56" t="s">
        <v>6</v>
      </c>
      <c r="F89" s="63">
        <v>5.283</v>
      </c>
      <c r="G89" s="70">
        <v>1</v>
      </c>
      <c r="H89" s="64">
        <v>5.283</v>
      </c>
      <c r="I89" s="60">
        <v>41425</v>
      </c>
    </row>
    <row r="90" spans="1:9" s="8" customFormat="1" ht="21" customHeight="1">
      <c r="A90" s="37">
        <v>87</v>
      </c>
      <c r="B90" s="53" t="s">
        <v>224</v>
      </c>
      <c r="C90" s="54" t="s">
        <v>225</v>
      </c>
      <c r="D90" s="55" t="s">
        <v>19</v>
      </c>
      <c r="E90" s="74" t="s">
        <v>180</v>
      </c>
      <c r="F90" s="63">
        <v>1.416</v>
      </c>
      <c r="G90" s="70">
        <v>6</v>
      </c>
      <c r="H90" s="64">
        <v>8.496</v>
      </c>
      <c r="I90" s="60">
        <v>41425</v>
      </c>
    </row>
    <row r="91" spans="1:9" s="8" customFormat="1" ht="21" customHeight="1">
      <c r="A91" s="52">
        <v>88</v>
      </c>
      <c r="B91" s="53" t="s">
        <v>226</v>
      </c>
      <c r="C91" s="54" t="s">
        <v>227</v>
      </c>
      <c r="D91" s="55" t="s">
        <v>17</v>
      </c>
      <c r="E91" s="56" t="s">
        <v>8</v>
      </c>
      <c r="F91" s="63">
        <v>2</v>
      </c>
      <c r="G91" s="70">
        <v>4</v>
      </c>
      <c r="H91" s="64">
        <v>8</v>
      </c>
      <c r="I91" s="60">
        <v>41426</v>
      </c>
    </row>
    <row r="92" spans="1:9" s="8" customFormat="1" ht="21" customHeight="1">
      <c r="A92" s="37">
        <v>89</v>
      </c>
      <c r="B92" s="53" t="s">
        <v>228</v>
      </c>
      <c r="C92" s="54" t="s">
        <v>229</v>
      </c>
      <c r="D92" s="55" t="s">
        <v>230</v>
      </c>
      <c r="E92" s="56" t="s">
        <v>6</v>
      </c>
      <c r="F92" s="63">
        <v>2.2</v>
      </c>
      <c r="G92" s="70">
        <v>2</v>
      </c>
      <c r="H92" s="64">
        <v>4.4</v>
      </c>
      <c r="I92" s="60">
        <v>41427</v>
      </c>
    </row>
    <row r="93" spans="1:9" s="8" customFormat="1" ht="21" customHeight="1">
      <c r="A93" s="52">
        <v>90</v>
      </c>
      <c r="B93" s="53" t="s">
        <v>231</v>
      </c>
      <c r="C93" s="54" t="s">
        <v>232</v>
      </c>
      <c r="D93" s="55" t="s">
        <v>60</v>
      </c>
      <c r="E93" s="56" t="s">
        <v>7</v>
      </c>
      <c r="F93" s="63">
        <v>4.3</v>
      </c>
      <c r="G93" s="70" t="s">
        <v>199</v>
      </c>
      <c r="H93" s="64">
        <v>4.3</v>
      </c>
      <c r="I93" s="60">
        <v>41433</v>
      </c>
    </row>
    <row r="94" spans="1:9" s="8" customFormat="1" ht="21" customHeight="1">
      <c r="A94" s="37">
        <v>91</v>
      </c>
      <c r="B94" s="53" t="s">
        <v>157</v>
      </c>
      <c r="C94" s="54" t="s">
        <v>233</v>
      </c>
      <c r="D94" s="55" t="s">
        <v>132</v>
      </c>
      <c r="E94" s="56" t="s">
        <v>6</v>
      </c>
      <c r="F94" s="63" t="s">
        <v>234</v>
      </c>
      <c r="G94" s="70">
        <v>3</v>
      </c>
      <c r="H94" s="64">
        <v>42.65</v>
      </c>
      <c r="I94" s="60">
        <v>41438</v>
      </c>
    </row>
    <row r="95" spans="1:9" s="8" customFormat="1" ht="21" customHeight="1">
      <c r="A95" s="52">
        <v>92</v>
      </c>
      <c r="B95" s="53" t="s">
        <v>235</v>
      </c>
      <c r="C95" s="54" t="s">
        <v>236</v>
      </c>
      <c r="D95" s="55" t="s">
        <v>16</v>
      </c>
      <c r="E95" s="56" t="s">
        <v>6</v>
      </c>
      <c r="F95" s="73">
        <v>1.315</v>
      </c>
      <c r="G95" s="70">
        <v>2</v>
      </c>
      <c r="H95" s="64">
        <v>2.63</v>
      </c>
      <c r="I95" s="60">
        <v>41438</v>
      </c>
    </row>
    <row r="96" spans="1:9" s="8" customFormat="1" ht="21" customHeight="1">
      <c r="A96" s="37">
        <v>93</v>
      </c>
      <c r="B96" s="53" t="s">
        <v>300</v>
      </c>
      <c r="C96" s="54" t="s">
        <v>301</v>
      </c>
      <c r="D96" s="55" t="s">
        <v>151</v>
      </c>
      <c r="E96" s="56" t="s">
        <v>6</v>
      </c>
      <c r="F96" s="73">
        <v>3.433</v>
      </c>
      <c r="G96" s="70">
        <v>2</v>
      </c>
      <c r="H96" s="64">
        <v>6.866</v>
      </c>
      <c r="I96" s="60">
        <v>41439</v>
      </c>
    </row>
    <row r="97" spans="1:9" s="8" customFormat="1" ht="21" customHeight="1">
      <c r="A97" s="52">
        <v>94</v>
      </c>
      <c r="B97" s="53" t="s">
        <v>237</v>
      </c>
      <c r="C97" s="54" t="s">
        <v>238</v>
      </c>
      <c r="D97" s="55" t="s">
        <v>18</v>
      </c>
      <c r="E97" s="56" t="s">
        <v>7</v>
      </c>
      <c r="F97" s="63">
        <v>4.3</v>
      </c>
      <c r="G97" s="70" t="s">
        <v>199</v>
      </c>
      <c r="H97" s="64">
        <v>2.3</v>
      </c>
      <c r="I97" s="60">
        <v>41440</v>
      </c>
    </row>
    <row r="98" spans="1:9" s="8" customFormat="1" ht="21" customHeight="1">
      <c r="A98" s="37">
        <v>95</v>
      </c>
      <c r="B98" s="53" t="s">
        <v>239</v>
      </c>
      <c r="C98" s="54" t="s">
        <v>240</v>
      </c>
      <c r="D98" s="55" t="s">
        <v>241</v>
      </c>
      <c r="E98" s="56" t="s">
        <v>7</v>
      </c>
      <c r="F98" s="63" t="s">
        <v>242</v>
      </c>
      <c r="G98" s="70" t="s">
        <v>243</v>
      </c>
      <c r="H98" s="64">
        <v>886.92</v>
      </c>
      <c r="I98" s="60">
        <v>41445</v>
      </c>
    </row>
    <row r="99" spans="1:9" s="8" customFormat="1" ht="21" customHeight="1">
      <c r="A99" s="52">
        <v>96</v>
      </c>
      <c r="B99" s="53" t="s">
        <v>244</v>
      </c>
      <c r="C99" s="54" t="s">
        <v>245</v>
      </c>
      <c r="D99" s="55" t="s">
        <v>167</v>
      </c>
      <c r="E99" s="56" t="s">
        <v>7</v>
      </c>
      <c r="F99" s="63" t="s">
        <v>246</v>
      </c>
      <c r="G99" s="70" t="s">
        <v>247</v>
      </c>
      <c r="H99" s="64">
        <v>797.4</v>
      </c>
      <c r="I99" s="60">
        <v>41446</v>
      </c>
    </row>
    <row r="100" spans="1:9" s="8" customFormat="1" ht="21" customHeight="1">
      <c r="A100" s="37">
        <v>97</v>
      </c>
      <c r="B100" s="53" t="s">
        <v>248</v>
      </c>
      <c r="C100" s="54" t="s">
        <v>249</v>
      </c>
      <c r="D100" s="55" t="s">
        <v>16</v>
      </c>
      <c r="E100" s="74" t="s">
        <v>180</v>
      </c>
      <c r="F100" s="63">
        <v>1.2</v>
      </c>
      <c r="G100" s="70" t="s">
        <v>250</v>
      </c>
      <c r="H100" s="64">
        <v>2.4</v>
      </c>
      <c r="I100" s="60">
        <v>41446</v>
      </c>
    </row>
    <row r="101" spans="1:9" s="8" customFormat="1" ht="21" customHeight="1">
      <c r="A101" s="52">
        <v>98</v>
      </c>
      <c r="B101" s="53" t="s">
        <v>251</v>
      </c>
      <c r="C101" s="54" t="s">
        <v>221</v>
      </c>
      <c r="D101" s="55" t="s">
        <v>20</v>
      </c>
      <c r="E101" s="56" t="s">
        <v>8</v>
      </c>
      <c r="F101" s="63" t="s">
        <v>252</v>
      </c>
      <c r="G101" s="70">
        <v>5</v>
      </c>
      <c r="H101" s="64">
        <v>12</v>
      </c>
      <c r="I101" s="60">
        <v>41446</v>
      </c>
    </row>
    <row r="102" spans="1:9" s="8" customFormat="1" ht="21" customHeight="1">
      <c r="A102" s="37">
        <v>99</v>
      </c>
      <c r="B102" s="53" t="s">
        <v>253</v>
      </c>
      <c r="C102" s="54" t="s">
        <v>254</v>
      </c>
      <c r="D102" s="55" t="s">
        <v>208</v>
      </c>
      <c r="E102" s="56" t="s">
        <v>6</v>
      </c>
      <c r="F102" s="63">
        <v>3.6</v>
      </c>
      <c r="G102" s="70">
        <v>2</v>
      </c>
      <c r="H102" s="64">
        <v>7.2</v>
      </c>
      <c r="I102" s="60">
        <v>41452</v>
      </c>
    </row>
    <row r="103" spans="1:9" s="8" customFormat="1" ht="21" customHeight="1">
      <c r="A103" s="52">
        <v>100</v>
      </c>
      <c r="B103" s="53" t="s">
        <v>255</v>
      </c>
      <c r="C103" s="54" t="s">
        <v>256</v>
      </c>
      <c r="D103" s="55" t="s">
        <v>204</v>
      </c>
      <c r="E103" s="56" t="s">
        <v>8</v>
      </c>
      <c r="F103" s="63">
        <v>3</v>
      </c>
      <c r="G103" s="70">
        <v>8</v>
      </c>
      <c r="H103" s="64">
        <v>24</v>
      </c>
      <c r="I103" s="60">
        <v>41452</v>
      </c>
    </row>
    <row r="104" spans="1:9" s="8" customFormat="1" ht="21" customHeight="1">
      <c r="A104" s="37">
        <v>101</v>
      </c>
      <c r="B104" s="53" t="s">
        <v>255</v>
      </c>
      <c r="C104" s="54" t="s">
        <v>256</v>
      </c>
      <c r="D104" s="55" t="s">
        <v>204</v>
      </c>
      <c r="E104" s="74" t="s">
        <v>8</v>
      </c>
      <c r="F104" s="63">
        <v>3</v>
      </c>
      <c r="G104" s="70">
        <v>1</v>
      </c>
      <c r="H104" s="64">
        <v>3</v>
      </c>
      <c r="I104" s="60">
        <v>41455</v>
      </c>
    </row>
    <row r="105" spans="1:9" s="8" customFormat="1" ht="21" customHeight="1">
      <c r="A105" s="52">
        <v>102</v>
      </c>
      <c r="B105" s="53" t="s">
        <v>258</v>
      </c>
      <c r="C105" s="54" t="s">
        <v>259</v>
      </c>
      <c r="D105" s="55" t="s">
        <v>109</v>
      </c>
      <c r="E105" s="74" t="s">
        <v>6</v>
      </c>
      <c r="F105" s="63">
        <v>3.315</v>
      </c>
      <c r="G105" s="70">
        <v>2</v>
      </c>
      <c r="H105" s="72">
        <v>6.63</v>
      </c>
      <c r="I105" s="60">
        <v>41458</v>
      </c>
    </row>
    <row r="106" spans="1:9" s="8" customFormat="1" ht="21" customHeight="1">
      <c r="A106" s="37">
        <v>103</v>
      </c>
      <c r="B106" s="53" t="s">
        <v>260</v>
      </c>
      <c r="C106" s="54" t="s">
        <v>261</v>
      </c>
      <c r="D106" s="55" t="s">
        <v>23</v>
      </c>
      <c r="E106" s="74" t="s">
        <v>6</v>
      </c>
      <c r="F106" s="63">
        <v>12.38</v>
      </c>
      <c r="G106" s="70">
        <v>1</v>
      </c>
      <c r="H106" s="72">
        <v>12.38</v>
      </c>
      <c r="I106" s="60">
        <v>41458</v>
      </c>
    </row>
    <row r="107" spans="1:9" s="8" customFormat="1" ht="21" customHeight="1">
      <c r="A107" s="52">
        <v>104</v>
      </c>
      <c r="B107" s="53" t="s">
        <v>58</v>
      </c>
      <c r="C107" s="54" t="s">
        <v>257</v>
      </c>
      <c r="D107" s="55" t="s">
        <v>124</v>
      </c>
      <c r="E107" s="74" t="s">
        <v>6</v>
      </c>
      <c r="F107" s="73">
        <v>167.5</v>
      </c>
      <c r="G107" s="70">
        <v>1</v>
      </c>
      <c r="H107" s="72">
        <v>167.5</v>
      </c>
      <c r="I107" s="60">
        <v>41460</v>
      </c>
    </row>
    <row r="108" spans="1:9" s="8" customFormat="1" ht="21" customHeight="1">
      <c r="A108" s="37">
        <v>105</v>
      </c>
      <c r="B108" s="53" t="s">
        <v>262</v>
      </c>
      <c r="C108" s="54" t="s">
        <v>263</v>
      </c>
      <c r="D108" s="55" t="s">
        <v>264</v>
      </c>
      <c r="E108" s="74" t="s">
        <v>180</v>
      </c>
      <c r="F108" s="63">
        <v>1.357</v>
      </c>
      <c r="G108" s="70" t="s">
        <v>199</v>
      </c>
      <c r="H108" s="72">
        <v>1.357</v>
      </c>
      <c r="I108" s="60">
        <v>41460</v>
      </c>
    </row>
    <row r="109" spans="1:9" s="8" customFormat="1" ht="21" customHeight="1">
      <c r="A109" s="52">
        <v>106</v>
      </c>
      <c r="B109" s="53" t="s">
        <v>265</v>
      </c>
      <c r="C109" s="54" t="s">
        <v>266</v>
      </c>
      <c r="D109" s="55" t="s">
        <v>135</v>
      </c>
      <c r="E109" s="74" t="s">
        <v>7</v>
      </c>
      <c r="F109" s="63">
        <v>4.3</v>
      </c>
      <c r="G109" s="70" t="s">
        <v>250</v>
      </c>
      <c r="H109" s="72">
        <v>8.6</v>
      </c>
      <c r="I109" s="60">
        <v>41460</v>
      </c>
    </row>
    <row r="110" spans="1:9" s="8" customFormat="1" ht="21" customHeight="1">
      <c r="A110" s="37">
        <v>107</v>
      </c>
      <c r="B110" s="53" t="s">
        <v>267</v>
      </c>
      <c r="C110" s="54" t="s">
        <v>268</v>
      </c>
      <c r="D110" s="55" t="s">
        <v>89</v>
      </c>
      <c r="E110" s="74" t="s">
        <v>7</v>
      </c>
      <c r="F110" s="63">
        <v>4.3</v>
      </c>
      <c r="G110" s="70" t="s">
        <v>199</v>
      </c>
      <c r="H110" s="72">
        <v>4.3</v>
      </c>
      <c r="I110" s="60">
        <v>41467</v>
      </c>
    </row>
    <row r="111" spans="1:9" s="8" customFormat="1" ht="21" customHeight="1">
      <c r="A111" s="52">
        <v>108</v>
      </c>
      <c r="B111" s="53" t="s">
        <v>269</v>
      </c>
      <c r="C111" s="54" t="s">
        <v>270</v>
      </c>
      <c r="D111" s="55" t="s">
        <v>271</v>
      </c>
      <c r="E111" s="74" t="s">
        <v>6</v>
      </c>
      <c r="F111" s="63">
        <v>9.34</v>
      </c>
      <c r="G111" s="70">
        <v>1</v>
      </c>
      <c r="H111" s="72">
        <v>9.34</v>
      </c>
      <c r="I111" s="60">
        <v>41471</v>
      </c>
    </row>
    <row r="112" spans="1:9" s="8" customFormat="1" ht="21" customHeight="1">
      <c r="A112" s="37">
        <v>109</v>
      </c>
      <c r="B112" s="53" t="s">
        <v>272</v>
      </c>
      <c r="C112" s="54" t="s">
        <v>273</v>
      </c>
      <c r="D112" s="55" t="s">
        <v>17</v>
      </c>
      <c r="E112" s="74" t="s">
        <v>8</v>
      </c>
      <c r="F112" s="63">
        <v>2.5</v>
      </c>
      <c r="G112" s="70">
        <v>3</v>
      </c>
      <c r="H112" s="72">
        <v>0</v>
      </c>
      <c r="I112" s="60">
        <v>41471</v>
      </c>
    </row>
    <row r="113" spans="1:9" s="8" customFormat="1" ht="21" customHeight="1">
      <c r="A113" s="52">
        <v>110</v>
      </c>
      <c r="B113" s="53" t="s">
        <v>274</v>
      </c>
      <c r="C113" s="54" t="s">
        <v>275</v>
      </c>
      <c r="D113" s="55" t="s">
        <v>276</v>
      </c>
      <c r="E113" s="74" t="s">
        <v>6</v>
      </c>
      <c r="F113" s="63" t="s">
        <v>277</v>
      </c>
      <c r="G113" s="70">
        <v>2</v>
      </c>
      <c r="H113" s="72">
        <v>11.157</v>
      </c>
      <c r="I113" s="60">
        <v>41473</v>
      </c>
    </row>
    <row r="114" spans="1:9" s="8" customFormat="1" ht="21" customHeight="1">
      <c r="A114" s="37">
        <v>111</v>
      </c>
      <c r="B114" s="53" t="s">
        <v>278</v>
      </c>
      <c r="C114" s="54" t="s">
        <v>279</v>
      </c>
      <c r="D114" s="55" t="s">
        <v>17</v>
      </c>
      <c r="E114" s="74" t="s">
        <v>8</v>
      </c>
      <c r="F114" s="63">
        <v>2.5</v>
      </c>
      <c r="G114" s="70">
        <v>12</v>
      </c>
      <c r="H114" s="72">
        <v>30</v>
      </c>
      <c r="I114" s="60">
        <v>41474</v>
      </c>
    </row>
    <row r="115" spans="1:9" s="8" customFormat="1" ht="21" customHeight="1">
      <c r="A115" s="52">
        <v>112</v>
      </c>
      <c r="B115" s="53" t="s">
        <v>280</v>
      </c>
      <c r="C115" s="54" t="s">
        <v>281</v>
      </c>
      <c r="D115" s="55" t="s">
        <v>141</v>
      </c>
      <c r="E115" s="74" t="s">
        <v>8</v>
      </c>
      <c r="F115" s="63">
        <v>2.3</v>
      </c>
      <c r="G115" s="70">
        <v>1</v>
      </c>
      <c r="H115" s="72">
        <v>1.7</v>
      </c>
      <c r="I115" s="60">
        <v>41474</v>
      </c>
    </row>
    <row r="116" spans="1:9" s="8" customFormat="1" ht="21" customHeight="1">
      <c r="A116" s="37">
        <v>113</v>
      </c>
      <c r="B116" s="53" t="s">
        <v>282</v>
      </c>
      <c r="C116" s="54" t="s">
        <v>283</v>
      </c>
      <c r="D116" s="55" t="s">
        <v>18</v>
      </c>
      <c r="E116" s="74" t="s">
        <v>7</v>
      </c>
      <c r="F116" s="63">
        <v>18.321</v>
      </c>
      <c r="G116" s="70" t="s">
        <v>250</v>
      </c>
      <c r="H116" s="72">
        <v>36.642</v>
      </c>
      <c r="I116" s="60">
        <v>41475</v>
      </c>
    </row>
    <row r="117" spans="1:9" s="8" customFormat="1" ht="21" customHeight="1">
      <c r="A117" s="52">
        <v>114</v>
      </c>
      <c r="B117" s="53" t="s">
        <v>284</v>
      </c>
      <c r="C117" s="54" t="s">
        <v>285</v>
      </c>
      <c r="D117" s="55" t="s">
        <v>109</v>
      </c>
      <c r="E117" s="74" t="s">
        <v>6</v>
      </c>
      <c r="F117" s="63">
        <v>6.5</v>
      </c>
      <c r="G117" s="70">
        <v>2</v>
      </c>
      <c r="H117" s="72">
        <v>13</v>
      </c>
      <c r="I117" s="60">
        <v>41481</v>
      </c>
    </row>
    <row r="118" spans="1:9" s="8" customFormat="1" ht="21" customHeight="1">
      <c r="A118" s="37">
        <v>115</v>
      </c>
      <c r="B118" s="53" t="s">
        <v>286</v>
      </c>
      <c r="C118" s="54" t="s">
        <v>287</v>
      </c>
      <c r="D118" s="55" t="s">
        <v>60</v>
      </c>
      <c r="E118" s="74" t="s">
        <v>7</v>
      </c>
      <c r="F118" s="63">
        <v>4.3</v>
      </c>
      <c r="G118" s="70" t="s">
        <v>250</v>
      </c>
      <c r="H118" s="72">
        <v>8.6</v>
      </c>
      <c r="I118" s="60">
        <v>41481</v>
      </c>
    </row>
    <row r="119" spans="1:9" s="8" customFormat="1" ht="21" customHeight="1">
      <c r="A119" s="52">
        <v>116</v>
      </c>
      <c r="B119" s="53" t="s">
        <v>288</v>
      </c>
      <c r="C119" s="54" t="s">
        <v>289</v>
      </c>
      <c r="D119" s="55" t="s">
        <v>20</v>
      </c>
      <c r="E119" s="74" t="s">
        <v>8</v>
      </c>
      <c r="F119" s="63">
        <v>3</v>
      </c>
      <c r="G119" s="70">
        <v>7</v>
      </c>
      <c r="H119" s="72">
        <v>21</v>
      </c>
      <c r="I119" s="60">
        <v>41481</v>
      </c>
    </row>
    <row r="120" spans="1:9" s="8" customFormat="1" ht="21" customHeight="1">
      <c r="A120" s="37">
        <v>117</v>
      </c>
      <c r="B120" s="53" t="s">
        <v>290</v>
      </c>
      <c r="C120" s="54" t="s">
        <v>291</v>
      </c>
      <c r="D120" s="55" t="s">
        <v>204</v>
      </c>
      <c r="E120" s="74" t="s">
        <v>8</v>
      </c>
      <c r="F120" s="63">
        <v>3</v>
      </c>
      <c r="G120" s="70">
        <v>4</v>
      </c>
      <c r="H120" s="72">
        <v>0</v>
      </c>
      <c r="I120" s="60">
        <v>41481</v>
      </c>
    </row>
    <row r="121" spans="1:9" s="8" customFormat="1" ht="21" customHeight="1">
      <c r="A121" s="52">
        <v>118</v>
      </c>
      <c r="B121" s="53" t="s">
        <v>296</v>
      </c>
      <c r="C121" s="54" t="s">
        <v>297</v>
      </c>
      <c r="D121" s="55" t="s">
        <v>186</v>
      </c>
      <c r="E121" s="74" t="s">
        <v>120</v>
      </c>
      <c r="F121" s="63">
        <v>5.335</v>
      </c>
      <c r="G121" s="70" t="s">
        <v>213</v>
      </c>
      <c r="H121" s="72">
        <v>5.335</v>
      </c>
      <c r="I121" s="60">
        <v>41482</v>
      </c>
    </row>
    <row r="122" spans="1:9" s="8" customFormat="1" ht="21" customHeight="1">
      <c r="A122" s="37">
        <v>119</v>
      </c>
      <c r="B122" s="53" t="s">
        <v>292</v>
      </c>
      <c r="C122" s="54" t="s">
        <v>293</v>
      </c>
      <c r="D122" s="55" t="s">
        <v>264</v>
      </c>
      <c r="E122" s="74" t="s">
        <v>7</v>
      </c>
      <c r="F122" s="63">
        <v>1.2</v>
      </c>
      <c r="G122" s="70" t="s">
        <v>199</v>
      </c>
      <c r="H122" s="72">
        <v>1.2</v>
      </c>
      <c r="I122" s="60">
        <v>41484</v>
      </c>
    </row>
    <row r="123" spans="1:9" s="8" customFormat="1" ht="21" customHeight="1">
      <c r="A123" s="52">
        <v>120</v>
      </c>
      <c r="B123" s="53" t="s">
        <v>298</v>
      </c>
      <c r="C123" s="54" t="s">
        <v>299</v>
      </c>
      <c r="D123" s="55" t="s">
        <v>186</v>
      </c>
      <c r="E123" s="74" t="s">
        <v>8</v>
      </c>
      <c r="F123" s="63">
        <v>2</v>
      </c>
      <c r="G123" s="70">
        <v>10</v>
      </c>
      <c r="H123" s="72">
        <v>19.5</v>
      </c>
      <c r="I123" s="60">
        <v>41485</v>
      </c>
    </row>
    <row r="124" spans="1:9" s="8" customFormat="1" ht="21" customHeight="1">
      <c r="A124" s="37">
        <v>121</v>
      </c>
      <c r="B124" s="53" t="s">
        <v>294</v>
      </c>
      <c r="C124" s="54" t="s">
        <v>295</v>
      </c>
      <c r="D124" s="55" t="s">
        <v>132</v>
      </c>
      <c r="E124" s="74" t="s">
        <v>7</v>
      </c>
      <c r="F124" s="63">
        <v>3.349</v>
      </c>
      <c r="G124" s="70" t="s">
        <v>250</v>
      </c>
      <c r="H124" s="72">
        <v>6.698</v>
      </c>
      <c r="I124" s="60">
        <v>41486</v>
      </c>
    </row>
    <row r="125" spans="1:9" s="8" customFormat="1" ht="21" customHeight="1">
      <c r="A125" s="52">
        <v>122</v>
      </c>
      <c r="B125" s="53" t="s">
        <v>303</v>
      </c>
      <c r="C125" s="54" t="s">
        <v>304</v>
      </c>
      <c r="D125" s="55" t="s">
        <v>23</v>
      </c>
      <c r="E125" s="74" t="s">
        <v>6</v>
      </c>
      <c r="F125" s="63" t="s">
        <v>348</v>
      </c>
      <c r="G125" s="70">
        <v>3</v>
      </c>
      <c r="H125" s="72">
        <v>15.498</v>
      </c>
      <c r="I125" s="60">
        <v>41487</v>
      </c>
    </row>
    <row r="126" spans="1:9" s="8" customFormat="1" ht="21" customHeight="1">
      <c r="A126" s="37">
        <v>123</v>
      </c>
      <c r="B126" s="53" t="s">
        <v>305</v>
      </c>
      <c r="C126" s="54" t="s">
        <v>306</v>
      </c>
      <c r="D126" s="55" t="s">
        <v>307</v>
      </c>
      <c r="E126" s="74" t="s">
        <v>6</v>
      </c>
      <c r="F126" s="63">
        <v>2.87</v>
      </c>
      <c r="G126" s="70">
        <v>2</v>
      </c>
      <c r="H126" s="72">
        <v>5.74</v>
      </c>
      <c r="I126" s="60">
        <v>41487</v>
      </c>
    </row>
    <row r="127" spans="1:9" s="8" customFormat="1" ht="21" customHeight="1">
      <c r="A127" s="52">
        <v>124</v>
      </c>
      <c r="B127" s="53" t="s">
        <v>58</v>
      </c>
      <c r="C127" s="54" t="s">
        <v>257</v>
      </c>
      <c r="D127" s="55" t="s">
        <v>124</v>
      </c>
      <c r="E127" s="74" t="s">
        <v>6</v>
      </c>
      <c r="F127" s="73">
        <v>167.5</v>
      </c>
      <c r="G127" s="70">
        <v>2</v>
      </c>
      <c r="H127" s="72">
        <v>335</v>
      </c>
      <c r="I127" s="60">
        <v>41488</v>
      </c>
    </row>
    <row r="128" spans="1:9" s="8" customFormat="1" ht="21" customHeight="1">
      <c r="A128" s="37">
        <v>125</v>
      </c>
      <c r="B128" s="53" t="s">
        <v>308</v>
      </c>
      <c r="C128" s="54" t="s">
        <v>309</v>
      </c>
      <c r="D128" s="55" t="s">
        <v>310</v>
      </c>
      <c r="E128" s="74" t="s">
        <v>7</v>
      </c>
      <c r="F128" s="63">
        <v>18.321</v>
      </c>
      <c r="G128" s="70" t="s">
        <v>349</v>
      </c>
      <c r="H128" s="72">
        <v>128.247</v>
      </c>
      <c r="I128" s="60">
        <v>41488</v>
      </c>
    </row>
    <row r="129" spans="1:9" s="8" customFormat="1" ht="21" customHeight="1">
      <c r="A129" s="52">
        <v>126</v>
      </c>
      <c r="B129" s="53" t="s">
        <v>311</v>
      </c>
      <c r="C129" s="54" t="s">
        <v>312</v>
      </c>
      <c r="D129" s="55" t="s">
        <v>23</v>
      </c>
      <c r="E129" s="74" t="s">
        <v>6</v>
      </c>
      <c r="F129" s="63">
        <v>4.455</v>
      </c>
      <c r="G129" s="70">
        <v>2</v>
      </c>
      <c r="H129" s="72">
        <v>8.911</v>
      </c>
      <c r="I129" s="60">
        <v>41488</v>
      </c>
    </row>
    <row r="130" spans="1:9" s="8" customFormat="1" ht="21" customHeight="1">
      <c r="A130" s="37">
        <v>127</v>
      </c>
      <c r="B130" s="53" t="s">
        <v>313</v>
      </c>
      <c r="C130" s="54" t="s">
        <v>314</v>
      </c>
      <c r="D130" s="55" t="s">
        <v>63</v>
      </c>
      <c r="E130" s="61" t="s">
        <v>125</v>
      </c>
      <c r="F130" s="63">
        <v>0.33</v>
      </c>
      <c r="G130" s="70" t="s">
        <v>250</v>
      </c>
      <c r="H130" s="72">
        <v>0.66</v>
      </c>
      <c r="I130" s="60">
        <v>41488</v>
      </c>
    </row>
    <row r="131" spans="1:9" s="8" customFormat="1" ht="21" customHeight="1">
      <c r="A131" s="52">
        <v>128</v>
      </c>
      <c r="B131" s="53" t="s">
        <v>315</v>
      </c>
      <c r="C131" s="54" t="s">
        <v>316</v>
      </c>
      <c r="D131" s="55" t="s">
        <v>317</v>
      </c>
      <c r="E131" s="74" t="s">
        <v>6</v>
      </c>
      <c r="F131" s="63">
        <v>14.652</v>
      </c>
      <c r="G131" s="70">
        <v>1</v>
      </c>
      <c r="H131" s="72">
        <v>14.652</v>
      </c>
      <c r="I131" s="60">
        <v>41488</v>
      </c>
    </row>
    <row r="132" spans="1:9" s="8" customFormat="1" ht="21" customHeight="1">
      <c r="A132" s="37">
        <v>129</v>
      </c>
      <c r="B132" s="53" t="s">
        <v>318</v>
      </c>
      <c r="C132" s="54" t="s">
        <v>319</v>
      </c>
      <c r="D132" s="55" t="s">
        <v>103</v>
      </c>
      <c r="E132" s="74" t="s">
        <v>6</v>
      </c>
      <c r="F132" s="63" t="s">
        <v>350</v>
      </c>
      <c r="G132" s="70">
        <v>2</v>
      </c>
      <c r="H132" s="72">
        <v>3.098</v>
      </c>
      <c r="I132" s="60">
        <v>41491</v>
      </c>
    </row>
    <row r="133" spans="1:9" s="8" customFormat="1" ht="21" customHeight="1">
      <c r="A133" s="52">
        <v>130</v>
      </c>
      <c r="B133" s="53" t="s">
        <v>320</v>
      </c>
      <c r="C133" s="54" t="s">
        <v>321</v>
      </c>
      <c r="D133" s="55" t="s">
        <v>19</v>
      </c>
      <c r="E133" s="74" t="s">
        <v>6</v>
      </c>
      <c r="F133" s="63">
        <v>3.0745</v>
      </c>
      <c r="G133" s="70">
        <v>1</v>
      </c>
      <c r="H133" s="72">
        <v>3.0745</v>
      </c>
      <c r="I133" s="60">
        <v>41492</v>
      </c>
    </row>
    <row r="134" spans="1:9" s="8" customFormat="1" ht="21" customHeight="1">
      <c r="A134" s="37">
        <v>131</v>
      </c>
      <c r="B134" s="53" t="s">
        <v>322</v>
      </c>
      <c r="C134" s="54" t="s">
        <v>323</v>
      </c>
      <c r="D134" s="55" t="s">
        <v>186</v>
      </c>
      <c r="E134" s="74" t="s">
        <v>324</v>
      </c>
      <c r="F134" s="63">
        <v>17</v>
      </c>
      <c r="G134" s="70">
        <v>1</v>
      </c>
      <c r="H134" s="72">
        <v>17</v>
      </c>
      <c r="I134" s="60">
        <v>41502</v>
      </c>
    </row>
    <row r="135" spans="1:9" s="8" customFormat="1" ht="21" customHeight="1">
      <c r="A135" s="52">
        <v>132</v>
      </c>
      <c r="B135" s="53" t="s">
        <v>288</v>
      </c>
      <c r="C135" s="54" t="s">
        <v>289</v>
      </c>
      <c r="D135" s="55" t="s">
        <v>20</v>
      </c>
      <c r="E135" s="74" t="s">
        <v>8</v>
      </c>
      <c r="F135" s="63">
        <v>3</v>
      </c>
      <c r="G135" s="70">
        <v>9</v>
      </c>
      <c r="H135" s="72">
        <v>27</v>
      </c>
      <c r="I135" s="60">
        <v>41502</v>
      </c>
    </row>
    <row r="136" spans="1:9" s="8" customFormat="1" ht="21" customHeight="1">
      <c r="A136" s="37">
        <v>133</v>
      </c>
      <c r="B136" s="53" t="s">
        <v>325</v>
      </c>
      <c r="C136" s="54" t="s">
        <v>326</v>
      </c>
      <c r="D136" s="55" t="s">
        <v>327</v>
      </c>
      <c r="E136" s="74" t="s">
        <v>6</v>
      </c>
      <c r="F136" s="63">
        <v>10.718</v>
      </c>
      <c r="G136" s="70">
        <v>2</v>
      </c>
      <c r="H136" s="72">
        <v>21.436</v>
      </c>
      <c r="I136" s="60">
        <v>41505</v>
      </c>
    </row>
    <row r="137" spans="1:9" s="8" customFormat="1" ht="21" customHeight="1">
      <c r="A137" s="52">
        <v>134</v>
      </c>
      <c r="B137" s="53" t="s">
        <v>90</v>
      </c>
      <c r="C137" s="54" t="s">
        <v>302</v>
      </c>
      <c r="D137" s="55" t="s">
        <v>30</v>
      </c>
      <c r="E137" s="74" t="s">
        <v>113</v>
      </c>
      <c r="F137" s="63">
        <v>1.415</v>
      </c>
      <c r="G137" s="70" t="s">
        <v>347</v>
      </c>
      <c r="H137" s="72">
        <v>5.66</v>
      </c>
      <c r="I137" s="60">
        <v>41508</v>
      </c>
    </row>
    <row r="138" spans="1:9" s="8" customFormat="1" ht="21" customHeight="1">
      <c r="A138" s="37">
        <v>135</v>
      </c>
      <c r="B138" s="53" t="s">
        <v>328</v>
      </c>
      <c r="C138" s="54" t="s">
        <v>329</v>
      </c>
      <c r="D138" s="55" t="s">
        <v>69</v>
      </c>
      <c r="E138" s="74" t="s">
        <v>7</v>
      </c>
      <c r="F138" s="63">
        <v>1.56</v>
      </c>
      <c r="G138" s="70" t="s">
        <v>199</v>
      </c>
      <c r="H138" s="72">
        <v>1.56</v>
      </c>
      <c r="I138" s="60">
        <v>41509</v>
      </c>
    </row>
    <row r="139" spans="1:9" s="8" customFormat="1" ht="21" customHeight="1">
      <c r="A139" s="52">
        <v>136</v>
      </c>
      <c r="B139" s="53" t="s">
        <v>330</v>
      </c>
      <c r="C139" s="54" t="s">
        <v>331</v>
      </c>
      <c r="D139" s="55" t="s">
        <v>332</v>
      </c>
      <c r="E139" s="74" t="s">
        <v>7</v>
      </c>
      <c r="F139" s="63">
        <v>0</v>
      </c>
      <c r="G139" s="70" t="s">
        <v>351</v>
      </c>
      <c r="H139" s="72">
        <v>0</v>
      </c>
      <c r="I139" s="60">
        <v>41509</v>
      </c>
    </row>
    <row r="140" spans="1:9" s="8" customFormat="1" ht="21" customHeight="1">
      <c r="A140" s="37">
        <v>137</v>
      </c>
      <c r="B140" s="53" t="s">
        <v>90</v>
      </c>
      <c r="C140" s="54" t="s">
        <v>333</v>
      </c>
      <c r="D140" s="55" t="s">
        <v>30</v>
      </c>
      <c r="E140" s="74" t="s">
        <v>113</v>
      </c>
      <c r="F140" s="63">
        <v>1.415</v>
      </c>
      <c r="G140" s="70" t="s">
        <v>250</v>
      </c>
      <c r="H140" s="72">
        <v>2.83</v>
      </c>
      <c r="I140" s="60">
        <v>41509</v>
      </c>
    </row>
    <row r="141" spans="1:9" s="8" customFormat="1" ht="21" customHeight="1">
      <c r="A141" s="52">
        <v>138</v>
      </c>
      <c r="B141" s="53" t="s">
        <v>334</v>
      </c>
      <c r="C141" s="54" t="s">
        <v>335</v>
      </c>
      <c r="D141" s="55" t="s">
        <v>336</v>
      </c>
      <c r="E141" s="74" t="s">
        <v>100</v>
      </c>
      <c r="F141" s="63">
        <v>1.067</v>
      </c>
      <c r="G141" s="70" t="s">
        <v>250</v>
      </c>
      <c r="H141" s="72">
        <v>2.134</v>
      </c>
      <c r="I141" s="60">
        <v>41514</v>
      </c>
    </row>
    <row r="142" spans="1:9" s="8" customFormat="1" ht="21" customHeight="1">
      <c r="A142" s="37">
        <v>139</v>
      </c>
      <c r="B142" s="53" t="s">
        <v>337</v>
      </c>
      <c r="C142" s="54" t="s">
        <v>338</v>
      </c>
      <c r="D142" s="55" t="s">
        <v>109</v>
      </c>
      <c r="E142" s="74" t="s">
        <v>6</v>
      </c>
      <c r="F142" s="63">
        <v>6.79</v>
      </c>
      <c r="G142" s="70">
        <v>2</v>
      </c>
      <c r="H142" s="72">
        <v>13.58</v>
      </c>
      <c r="I142" s="60">
        <v>41515</v>
      </c>
    </row>
    <row r="143" spans="1:9" s="8" customFormat="1" ht="21" customHeight="1">
      <c r="A143" s="52">
        <v>140</v>
      </c>
      <c r="B143" s="53" t="s">
        <v>339</v>
      </c>
      <c r="C143" s="54" t="s">
        <v>340</v>
      </c>
      <c r="D143" s="55" t="s">
        <v>167</v>
      </c>
      <c r="E143" s="74" t="s">
        <v>324</v>
      </c>
      <c r="F143" s="63">
        <v>60</v>
      </c>
      <c r="G143" s="70" t="s">
        <v>213</v>
      </c>
      <c r="H143" s="72">
        <v>60</v>
      </c>
      <c r="I143" s="60">
        <v>41516</v>
      </c>
    </row>
    <row r="144" spans="1:9" s="8" customFormat="1" ht="21" customHeight="1">
      <c r="A144" s="37">
        <v>141</v>
      </c>
      <c r="B144" s="53" t="s">
        <v>341</v>
      </c>
      <c r="C144" s="54" t="s">
        <v>342</v>
      </c>
      <c r="D144" s="55" t="s">
        <v>336</v>
      </c>
      <c r="E144" s="74" t="s">
        <v>7</v>
      </c>
      <c r="F144" s="63">
        <v>10</v>
      </c>
      <c r="G144" s="70" t="s">
        <v>213</v>
      </c>
      <c r="H144" s="72">
        <v>10</v>
      </c>
      <c r="I144" s="60">
        <v>41516</v>
      </c>
    </row>
    <row r="145" spans="1:9" s="8" customFormat="1" ht="21" customHeight="1">
      <c r="A145" s="52">
        <v>142</v>
      </c>
      <c r="B145" s="53" t="s">
        <v>343</v>
      </c>
      <c r="C145" s="54" t="s">
        <v>344</v>
      </c>
      <c r="D145" s="55" t="s">
        <v>89</v>
      </c>
      <c r="E145" s="74" t="s">
        <v>6</v>
      </c>
      <c r="F145" s="63" t="s">
        <v>352</v>
      </c>
      <c r="G145" s="70">
        <v>3</v>
      </c>
      <c r="H145" s="72">
        <v>23</v>
      </c>
      <c r="I145" s="60">
        <v>41516</v>
      </c>
    </row>
    <row r="146" spans="1:9" s="8" customFormat="1" ht="21" customHeight="1">
      <c r="A146" s="37">
        <v>143</v>
      </c>
      <c r="B146" s="53" t="s">
        <v>345</v>
      </c>
      <c r="C146" s="54" t="s">
        <v>346</v>
      </c>
      <c r="D146" s="55" t="s">
        <v>60</v>
      </c>
      <c r="E146" s="74" t="s">
        <v>7</v>
      </c>
      <c r="F146" s="63">
        <v>4.3</v>
      </c>
      <c r="G146" s="70" t="s">
        <v>199</v>
      </c>
      <c r="H146" s="72">
        <v>4.3</v>
      </c>
      <c r="I146" s="60">
        <v>41516</v>
      </c>
    </row>
    <row r="147" spans="1:9" s="8" customFormat="1" ht="21" customHeight="1">
      <c r="A147" s="52">
        <v>144</v>
      </c>
      <c r="B147" s="53" t="s">
        <v>357</v>
      </c>
      <c r="C147" s="54" t="s">
        <v>358</v>
      </c>
      <c r="D147" s="55" t="s">
        <v>16</v>
      </c>
      <c r="E147" s="74" t="s">
        <v>6</v>
      </c>
      <c r="F147" s="63" t="s">
        <v>359</v>
      </c>
      <c r="G147" s="70">
        <v>4</v>
      </c>
      <c r="H147" s="72">
        <v>8.97</v>
      </c>
      <c r="I147" s="60">
        <v>41522</v>
      </c>
    </row>
    <row r="148" spans="1:9" s="8" customFormat="1" ht="21" customHeight="1">
      <c r="A148" s="37">
        <v>145</v>
      </c>
      <c r="B148" s="53" t="s">
        <v>360</v>
      </c>
      <c r="C148" s="54" t="s">
        <v>361</v>
      </c>
      <c r="D148" s="55" t="s">
        <v>362</v>
      </c>
      <c r="E148" s="74" t="s">
        <v>6</v>
      </c>
      <c r="F148" s="63" t="s">
        <v>363</v>
      </c>
      <c r="G148" s="70">
        <v>2</v>
      </c>
      <c r="H148" s="72">
        <v>8.6</v>
      </c>
      <c r="I148" s="60">
        <v>41523</v>
      </c>
    </row>
    <row r="149" spans="1:9" s="8" customFormat="1" ht="21" customHeight="1">
      <c r="A149" s="52">
        <v>146</v>
      </c>
      <c r="B149" s="53" t="s">
        <v>136</v>
      </c>
      <c r="C149" s="54" t="s">
        <v>289</v>
      </c>
      <c r="D149" s="55" t="s">
        <v>20</v>
      </c>
      <c r="E149" s="74" t="s">
        <v>8</v>
      </c>
      <c r="F149" s="63">
        <v>3</v>
      </c>
      <c r="G149" s="70">
        <v>4</v>
      </c>
      <c r="H149" s="72">
        <v>12</v>
      </c>
      <c r="I149" s="60">
        <v>41523</v>
      </c>
    </row>
    <row r="150" spans="1:9" s="8" customFormat="1" ht="21" customHeight="1">
      <c r="A150" s="37">
        <v>147</v>
      </c>
      <c r="B150" s="53" t="s">
        <v>364</v>
      </c>
      <c r="C150" s="54" t="s">
        <v>365</v>
      </c>
      <c r="D150" s="55" t="s">
        <v>124</v>
      </c>
      <c r="E150" s="74" t="s">
        <v>6</v>
      </c>
      <c r="F150" s="63">
        <v>2.335</v>
      </c>
      <c r="G150" s="70">
        <v>2</v>
      </c>
      <c r="H150" s="72">
        <v>4.67</v>
      </c>
      <c r="I150" s="60">
        <v>41523</v>
      </c>
    </row>
    <row r="151" spans="1:9" s="8" customFormat="1" ht="21" customHeight="1">
      <c r="A151" s="52">
        <v>148</v>
      </c>
      <c r="B151" s="53" t="s">
        <v>366</v>
      </c>
      <c r="C151" s="54" t="s">
        <v>367</v>
      </c>
      <c r="D151" s="55" t="s">
        <v>204</v>
      </c>
      <c r="E151" s="74" t="s">
        <v>8</v>
      </c>
      <c r="F151" s="63">
        <v>2</v>
      </c>
      <c r="G151" s="70">
        <v>2</v>
      </c>
      <c r="H151" s="72">
        <v>4</v>
      </c>
      <c r="I151" s="60">
        <v>41530</v>
      </c>
    </row>
    <row r="152" spans="1:9" s="8" customFormat="1" ht="21" customHeight="1">
      <c r="A152" s="37">
        <v>149</v>
      </c>
      <c r="B152" s="53" t="s">
        <v>368</v>
      </c>
      <c r="C152" s="54" t="s">
        <v>369</v>
      </c>
      <c r="D152" s="55" t="s">
        <v>23</v>
      </c>
      <c r="E152" s="74" t="s">
        <v>6</v>
      </c>
      <c r="F152" s="63">
        <v>1.25</v>
      </c>
      <c r="G152" s="70">
        <v>1</v>
      </c>
      <c r="H152" s="72">
        <v>1.25</v>
      </c>
      <c r="I152" s="60">
        <v>41530</v>
      </c>
    </row>
    <row r="153" spans="1:9" s="8" customFormat="1" ht="21" customHeight="1">
      <c r="A153" s="52">
        <v>150</v>
      </c>
      <c r="B153" s="53" t="s">
        <v>370</v>
      </c>
      <c r="C153" s="54" t="s">
        <v>371</v>
      </c>
      <c r="D153" s="55" t="s">
        <v>372</v>
      </c>
      <c r="E153" s="74" t="s">
        <v>8</v>
      </c>
      <c r="F153" s="63">
        <v>2</v>
      </c>
      <c r="G153" s="70">
        <v>13</v>
      </c>
      <c r="H153" s="72">
        <v>26</v>
      </c>
      <c r="I153" s="60">
        <v>41530</v>
      </c>
    </row>
    <row r="154" spans="1:9" s="8" customFormat="1" ht="21" customHeight="1">
      <c r="A154" s="37">
        <v>151</v>
      </c>
      <c r="B154" s="53" t="s">
        <v>272</v>
      </c>
      <c r="C154" s="54" t="s">
        <v>373</v>
      </c>
      <c r="D154" s="55" t="s">
        <v>17</v>
      </c>
      <c r="E154" s="74" t="s">
        <v>8</v>
      </c>
      <c r="F154" s="63">
        <v>2.5</v>
      </c>
      <c r="G154" s="70">
        <v>3</v>
      </c>
      <c r="H154" s="72">
        <v>0</v>
      </c>
      <c r="I154" s="60">
        <v>41530</v>
      </c>
    </row>
    <row r="155" spans="1:9" s="8" customFormat="1" ht="21" customHeight="1">
      <c r="A155" s="52">
        <v>152</v>
      </c>
      <c r="B155" s="53" t="s">
        <v>374</v>
      </c>
      <c r="C155" s="54" t="s">
        <v>375</v>
      </c>
      <c r="D155" s="55" t="s">
        <v>186</v>
      </c>
      <c r="E155" s="74" t="s">
        <v>324</v>
      </c>
      <c r="F155" s="63">
        <v>6.6</v>
      </c>
      <c r="G155" s="70" t="s">
        <v>213</v>
      </c>
      <c r="H155" s="72">
        <v>6.6</v>
      </c>
      <c r="I155" s="60">
        <v>41532</v>
      </c>
    </row>
    <row r="156" spans="1:9" s="8" customFormat="1" ht="21" customHeight="1">
      <c r="A156" s="37">
        <v>153</v>
      </c>
      <c r="B156" s="53" t="s">
        <v>376</v>
      </c>
      <c r="C156" s="54" t="s">
        <v>377</v>
      </c>
      <c r="D156" s="55" t="s">
        <v>21</v>
      </c>
      <c r="E156" s="74" t="s">
        <v>378</v>
      </c>
      <c r="F156" s="63">
        <v>0.812</v>
      </c>
      <c r="G156" s="70" t="s">
        <v>379</v>
      </c>
      <c r="H156" s="72">
        <v>2.436</v>
      </c>
      <c r="I156" s="60">
        <v>41536</v>
      </c>
    </row>
    <row r="157" spans="1:9" s="8" customFormat="1" ht="21" customHeight="1">
      <c r="A157" s="52">
        <v>154</v>
      </c>
      <c r="B157" s="53" t="s">
        <v>380</v>
      </c>
      <c r="C157" s="54" t="s">
        <v>381</v>
      </c>
      <c r="D157" s="55" t="s">
        <v>167</v>
      </c>
      <c r="E157" s="74" t="s">
        <v>6</v>
      </c>
      <c r="F157" s="63" t="s">
        <v>382</v>
      </c>
      <c r="G157" s="70">
        <v>2</v>
      </c>
      <c r="H157" s="72">
        <v>3.065</v>
      </c>
      <c r="I157" s="60">
        <v>41537</v>
      </c>
    </row>
    <row r="158" spans="1:9" s="8" customFormat="1" ht="21" customHeight="1">
      <c r="A158" s="37">
        <v>155</v>
      </c>
      <c r="B158" s="53" t="s">
        <v>70</v>
      </c>
      <c r="C158" s="54" t="s">
        <v>383</v>
      </c>
      <c r="D158" s="55" t="s">
        <v>60</v>
      </c>
      <c r="E158" s="74" t="s">
        <v>6</v>
      </c>
      <c r="F158" s="63">
        <v>49.44</v>
      </c>
      <c r="G158" s="70">
        <v>2</v>
      </c>
      <c r="H158" s="72">
        <v>98.88</v>
      </c>
      <c r="I158" s="60">
        <v>41537</v>
      </c>
    </row>
    <row r="159" spans="1:9" s="8" customFormat="1" ht="21" customHeight="1">
      <c r="A159" s="52">
        <v>156</v>
      </c>
      <c r="B159" s="53" t="s">
        <v>70</v>
      </c>
      <c r="C159" s="54" t="s">
        <v>384</v>
      </c>
      <c r="D159" s="55" t="s">
        <v>132</v>
      </c>
      <c r="E159" s="74" t="s">
        <v>6</v>
      </c>
      <c r="F159" s="63">
        <v>10</v>
      </c>
      <c r="G159" s="70">
        <v>2</v>
      </c>
      <c r="H159" s="72">
        <v>20</v>
      </c>
      <c r="I159" s="60">
        <v>41537</v>
      </c>
    </row>
    <row r="160" spans="1:9" s="8" customFormat="1" ht="21" customHeight="1">
      <c r="A160" s="37">
        <v>157</v>
      </c>
      <c r="B160" s="53" t="s">
        <v>303</v>
      </c>
      <c r="C160" s="54" t="s">
        <v>385</v>
      </c>
      <c r="D160" s="55" t="s">
        <v>23</v>
      </c>
      <c r="E160" s="74" t="s">
        <v>6</v>
      </c>
      <c r="F160" s="63" t="s">
        <v>386</v>
      </c>
      <c r="G160" s="70">
        <v>3</v>
      </c>
      <c r="H160" s="72">
        <v>11.939</v>
      </c>
      <c r="I160" s="60">
        <v>41544</v>
      </c>
    </row>
    <row r="161" spans="1:9" s="8" customFormat="1" ht="21" customHeight="1">
      <c r="A161" s="52">
        <v>158</v>
      </c>
      <c r="B161" s="53" t="s">
        <v>387</v>
      </c>
      <c r="C161" s="54" t="s">
        <v>388</v>
      </c>
      <c r="D161" s="55" t="s">
        <v>20</v>
      </c>
      <c r="E161" s="74" t="s">
        <v>8</v>
      </c>
      <c r="F161" s="63">
        <v>2.05</v>
      </c>
      <c r="G161" s="70">
        <v>15</v>
      </c>
      <c r="H161" s="72">
        <v>30.75</v>
      </c>
      <c r="I161" s="60">
        <v>41544</v>
      </c>
    </row>
    <row r="162" spans="1:9" s="8" customFormat="1" ht="21" customHeight="1">
      <c r="A162" s="37">
        <v>159</v>
      </c>
      <c r="B162" s="53" t="s">
        <v>389</v>
      </c>
      <c r="C162" s="54" t="s">
        <v>390</v>
      </c>
      <c r="D162" s="55" t="s">
        <v>310</v>
      </c>
      <c r="E162" s="74" t="s">
        <v>378</v>
      </c>
      <c r="F162" s="63">
        <v>1.2</v>
      </c>
      <c r="G162" s="70" t="s">
        <v>199</v>
      </c>
      <c r="H162" s="72">
        <v>1.2</v>
      </c>
      <c r="I162" s="60">
        <v>41544</v>
      </c>
    </row>
    <row r="163" spans="1:9" s="8" customFormat="1" ht="21" customHeight="1">
      <c r="A163" s="52">
        <v>160</v>
      </c>
      <c r="B163" s="53" t="s">
        <v>505</v>
      </c>
      <c r="C163" s="54" t="s">
        <v>506</v>
      </c>
      <c r="D163" s="55" t="s">
        <v>135</v>
      </c>
      <c r="E163" s="74" t="s">
        <v>8</v>
      </c>
      <c r="F163" s="63">
        <v>2</v>
      </c>
      <c r="G163" s="70">
        <v>2</v>
      </c>
      <c r="H163" s="72">
        <v>4</v>
      </c>
      <c r="I163" s="60">
        <v>41544</v>
      </c>
    </row>
    <row r="164" spans="1:9" s="8" customFormat="1" ht="21" customHeight="1">
      <c r="A164" s="37">
        <v>161</v>
      </c>
      <c r="B164" s="53" t="s">
        <v>391</v>
      </c>
      <c r="C164" s="54" t="s">
        <v>321</v>
      </c>
      <c r="D164" s="55" t="s">
        <v>19</v>
      </c>
      <c r="E164" s="74" t="s">
        <v>6</v>
      </c>
      <c r="F164" s="63">
        <v>3.0745</v>
      </c>
      <c r="G164" s="70">
        <v>1</v>
      </c>
      <c r="H164" s="72">
        <v>3.0745</v>
      </c>
      <c r="I164" s="60">
        <v>41547</v>
      </c>
    </row>
    <row r="165" spans="1:9" s="8" customFormat="1" ht="21" customHeight="1">
      <c r="A165" s="52">
        <v>162</v>
      </c>
      <c r="B165" s="53" t="s">
        <v>58</v>
      </c>
      <c r="C165" s="54" t="s">
        <v>392</v>
      </c>
      <c r="D165" s="55" t="s">
        <v>124</v>
      </c>
      <c r="E165" s="74" t="s">
        <v>6</v>
      </c>
      <c r="F165" s="63">
        <v>167.5</v>
      </c>
      <c r="G165" s="70">
        <v>1</v>
      </c>
      <c r="H165" s="72">
        <v>167.5</v>
      </c>
      <c r="I165" s="60">
        <v>41549</v>
      </c>
    </row>
    <row r="166" spans="1:9" s="8" customFormat="1" ht="21" customHeight="1">
      <c r="A166" s="37">
        <v>163</v>
      </c>
      <c r="B166" s="53" t="s">
        <v>393</v>
      </c>
      <c r="C166" s="54" t="s">
        <v>394</v>
      </c>
      <c r="D166" s="55" t="s">
        <v>208</v>
      </c>
      <c r="E166" s="74" t="s">
        <v>6</v>
      </c>
      <c r="F166" s="63">
        <v>3.6</v>
      </c>
      <c r="G166" s="70">
        <v>2</v>
      </c>
      <c r="H166" s="72">
        <v>7.2</v>
      </c>
      <c r="I166" s="60">
        <v>41551</v>
      </c>
    </row>
    <row r="167" spans="1:9" s="8" customFormat="1" ht="21" customHeight="1">
      <c r="A167" s="52">
        <v>164</v>
      </c>
      <c r="B167" s="53" t="s">
        <v>395</v>
      </c>
      <c r="C167" s="54" t="s">
        <v>396</v>
      </c>
      <c r="D167" s="55" t="s">
        <v>18</v>
      </c>
      <c r="E167" s="74" t="s">
        <v>7</v>
      </c>
      <c r="F167" s="63">
        <v>9.73</v>
      </c>
      <c r="G167" s="70" t="s">
        <v>397</v>
      </c>
      <c r="H167" s="72">
        <v>48.65</v>
      </c>
      <c r="I167" s="60">
        <v>41551</v>
      </c>
    </row>
    <row r="168" spans="1:9" s="8" customFormat="1" ht="21" customHeight="1">
      <c r="A168" s="37">
        <v>165</v>
      </c>
      <c r="B168" s="53" t="s">
        <v>70</v>
      </c>
      <c r="C168" s="54" t="s">
        <v>398</v>
      </c>
      <c r="D168" s="55" t="s">
        <v>60</v>
      </c>
      <c r="E168" s="74" t="s">
        <v>6</v>
      </c>
      <c r="F168" s="63">
        <v>101.6</v>
      </c>
      <c r="G168" s="70">
        <v>2</v>
      </c>
      <c r="H168" s="72">
        <v>203.2</v>
      </c>
      <c r="I168" s="60">
        <v>41557</v>
      </c>
    </row>
    <row r="169" spans="1:9" s="8" customFormat="1" ht="21" customHeight="1">
      <c r="A169" s="52">
        <v>166</v>
      </c>
      <c r="B169" s="53" t="s">
        <v>269</v>
      </c>
      <c r="C169" s="54" t="s">
        <v>270</v>
      </c>
      <c r="D169" s="55" t="s">
        <v>271</v>
      </c>
      <c r="E169" s="74" t="s">
        <v>6</v>
      </c>
      <c r="F169" s="63">
        <v>9.34</v>
      </c>
      <c r="G169" s="70">
        <v>1</v>
      </c>
      <c r="H169" s="72">
        <v>9.34</v>
      </c>
      <c r="I169" s="60">
        <v>41557</v>
      </c>
    </row>
    <row r="170" spans="1:9" s="8" customFormat="1" ht="21" customHeight="1">
      <c r="A170" s="37">
        <v>167</v>
      </c>
      <c r="B170" s="53" t="s">
        <v>399</v>
      </c>
      <c r="C170" s="54" t="s">
        <v>400</v>
      </c>
      <c r="D170" s="55" t="s">
        <v>401</v>
      </c>
      <c r="E170" s="74" t="s">
        <v>7</v>
      </c>
      <c r="F170" s="63">
        <v>4.3</v>
      </c>
      <c r="G170" s="70" t="s">
        <v>250</v>
      </c>
      <c r="H170" s="72">
        <v>8.6</v>
      </c>
      <c r="I170" s="60">
        <v>41557</v>
      </c>
    </row>
    <row r="171" spans="1:9" s="8" customFormat="1" ht="21" customHeight="1">
      <c r="A171" s="52">
        <v>168</v>
      </c>
      <c r="B171" s="53" t="s">
        <v>402</v>
      </c>
      <c r="C171" s="54" t="s">
        <v>403</v>
      </c>
      <c r="D171" s="55" t="s">
        <v>18</v>
      </c>
      <c r="E171" s="74" t="s">
        <v>7</v>
      </c>
      <c r="F171" s="63">
        <v>1.1</v>
      </c>
      <c r="G171" s="70" t="s">
        <v>213</v>
      </c>
      <c r="H171" s="72">
        <v>1.1</v>
      </c>
      <c r="I171" s="60">
        <v>41558</v>
      </c>
    </row>
    <row r="172" spans="1:9" s="8" customFormat="1" ht="21" customHeight="1">
      <c r="A172" s="37">
        <v>169</v>
      </c>
      <c r="B172" s="53" t="s">
        <v>370</v>
      </c>
      <c r="C172" s="54" t="s">
        <v>404</v>
      </c>
      <c r="D172" s="55" t="s">
        <v>372</v>
      </c>
      <c r="E172" s="74" t="s">
        <v>8</v>
      </c>
      <c r="F172" s="63">
        <v>2</v>
      </c>
      <c r="G172" s="70">
        <v>6</v>
      </c>
      <c r="H172" s="72">
        <v>12</v>
      </c>
      <c r="I172" s="60">
        <v>41558</v>
      </c>
    </row>
    <row r="173" spans="1:9" s="8" customFormat="1" ht="21" customHeight="1">
      <c r="A173" s="52">
        <v>170</v>
      </c>
      <c r="B173" s="53" t="s">
        <v>405</v>
      </c>
      <c r="C173" s="54" t="s">
        <v>406</v>
      </c>
      <c r="D173" s="55" t="s">
        <v>20</v>
      </c>
      <c r="E173" s="74" t="s">
        <v>120</v>
      </c>
      <c r="F173" s="63">
        <v>9</v>
      </c>
      <c r="G173" s="70" t="s">
        <v>213</v>
      </c>
      <c r="H173" s="72">
        <v>9</v>
      </c>
      <c r="I173" s="60">
        <v>41559</v>
      </c>
    </row>
    <row r="174" spans="1:9" s="8" customFormat="1" ht="21" customHeight="1">
      <c r="A174" s="37">
        <v>171</v>
      </c>
      <c r="B174" s="53" t="s">
        <v>407</v>
      </c>
      <c r="C174" s="54" t="s">
        <v>408</v>
      </c>
      <c r="D174" s="55" t="s">
        <v>409</v>
      </c>
      <c r="E174" s="74" t="s">
        <v>7</v>
      </c>
      <c r="F174" s="63">
        <v>12</v>
      </c>
      <c r="G174" s="70" t="s">
        <v>213</v>
      </c>
      <c r="H174" s="72">
        <v>12</v>
      </c>
      <c r="I174" s="60">
        <v>41570</v>
      </c>
    </row>
    <row r="175" spans="1:9" s="8" customFormat="1" ht="21" customHeight="1">
      <c r="A175" s="52">
        <v>172</v>
      </c>
      <c r="B175" s="53" t="s">
        <v>410</v>
      </c>
      <c r="C175" s="54" t="s">
        <v>411</v>
      </c>
      <c r="D175" s="55" t="s">
        <v>23</v>
      </c>
      <c r="E175" s="74" t="s">
        <v>6</v>
      </c>
      <c r="F175" s="63">
        <v>12.944</v>
      </c>
      <c r="G175" s="70">
        <v>1</v>
      </c>
      <c r="H175" s="72">
        <v>12.944</v>
      </c>
      <c r="I175" s="60">
        <v>41571</v>
      </c>
    </row>
    <row r="176" spans="1:9" s="8" customFormat="1" ht="21" customHeight="1">
      <c r="A176" s="37">
        <v>173</v>
      </c>
      <c r="B176" s="53" t="s">
        <v>412</v>
      </c>
      <c r="C176" s="54" t="s">
        <v>413</v>
      </c>
      <c r="D176" s="55" t="s">
        <v>78</v>
      </c>
      <c r="E176" s="74" t="s">
        <v>6</v>
      </c>
      <c r="F176" s="63">
        <v>3</v>
      </c>
      <c r="G176" s="70">
        <v>1</v>
      </c>
      <c r="H176" s="72">
        <v>3</v>
      </c>
      <c r="I176" s="60">
        <v>41571</v>
      </c>
    </row>
    <row r="177" spans="1:9" s="8" customFormat="1" ht="21" customHeight="1">
      <c r="A177" s="52">
        <v>174</v>
      </c>
      <c r="B177" s="53" t="s">
        <v>414</v>
      </c>
      <c r="C177" s="54" t="s">
        <v>415</v>
      </c>
      <c r="D177" s="55" t="s">
        <v>167</v>
      </c>
      <c r="E177" s="74" t="s">
        <v>324</v>
      </c>
      <c r="F177" s="63">
        <v>10</v>
      </c>
      <c r="G177" s="70" t="s">
        <v>354</v>
      </c>
      <c r="H177" s="72">
        <v>20</v>
      </c>
      <c r="I177" s="60">
        <v>41578</v>
      </c>
    </row>
    <row r="178" spans="1:9" s="8" customFormat="1" ht="21" customHeight="1">
      <c r="A178" s="37">
        <v>175</v>
      </c>
      <c r="B178" s="53" t="s">
        <v>416</v>
      </c>
      <c r="C178" s="54" t="s">
        <v>417</v>
      </c>
      <c r="D178" s="55" t="s">
        <v>186</v>
      </c>
      <c r="E178" s="74" t="s">
        <v>378</v>
      </c>
      <c r="F178" s="63">
        <v>1.2</v>
      </c>
      <c r="G178" s="70" t="s">
        <v>250</v>
      </c>
      <c r="H178" s="72">
        <v>2.4</v>
      </c>
      <c r="I178" s="60">
        <v>41578</v>
      </c>
    </row>
    <row r="179" spans="1:9" s="8" customFormat="1" ht="21" customHeight="1">
      <c r="A179" s="52">
        <v>176</v>
      </c>
      <c r="B179" s="53" t="s">
        <v>418</v>
      </c>
      <c r="C179" s="54" t="s">
        <v>419</v>
      </c>
      <c r="D179" s="55" t="s">
        <v>186</v>
      </c>
      <c r="E179" s="74" t="s">
        <v>324</v>
      </c>
      <c r="F179" s="63">
        <v>22.51</v>
      </c>
      <c r="G179" s="70" t="s">
        <v>354</v>
      </c>
      <c r="H179" s="72">
        <v>45.02</v>
      </c>
      <c r="I179" s="60">
        <v>41578</v>
      </c>
    </row>
    <row r="180" spans="1:9" s="8" customFormat="1" ht="21" customHeight="1">
      <c r="A180" s="37">
        <v>177</v>
      </c>
      <c r="B180" s="76" t="s">
        <v>420</v>
      </c>
      <c r="C180" s="80" t="s">
        <v>432</v>
      </c>
      <c r="D180" s="83" t="s">
        <v>109</v>
      </c>
      <c r="E180" s="37" t="s">
        <v>6</v>
      </c>
      <c r="F180" s="86">
        <v>7.33</v>
      </c>
      <c r="G180" s="37">
        <v>2</v>
      </c>
      <c r="H180" s="64">
        <v>14.66</v>
      </c>
      <c r="I180" s="60">
        <v>41586</v>
      </c>
    </row>
    <row r="181" spans="1:9" s="8" customFormat="1" ht="21" customHeight="1">
      <c r="A181" s="52">
        <v>178</v>
      </c>
      <c r="B181" s="77" t="s">
        <v>421</v>
      </c>
      <c r="C181" s="77" t="s">
        <v>433</v>
      </c>
      <c r="D181" s="77" t="s">
        <v>60</v>
      </c>
      <c r="E181" s="37" t="s">
        <v>7</v>
      </c>
      <c r="F181" s="6">
        <v>2</v>
      </c>
      <c r="G181" s="37" t="s">
        <v>199</v>
      </c>
      <c r="H181" s="6">
        <v>2</v>
      </c>
      <c r="I181" s="89">
        <v>41586</v>
      </c>
    </row>
    <row r="182" spans="1:9" s="8" customFormat="1" ht="21" customHeight="1">
      <c r="A182" s="37">
        <v>179</v>
      </c>
      <c r="B182" s="77" t="s">
        <v>422</v>
      </c>
      <c r="C182" s="77" t="s">
        <v>434</v>
      </c>
      <c r="D182" s="77" t="s">
        <v>445</v>
      </c>
      <c r="E182" s="37" t="s">
        <v>6</v>
      </c>
      <c r="F182" s="87">
        <v>64.11</v>
      </c>
      <c r="G182" s="37">
        <v>1</v>
      </c>
      <c r="H182" s="37">
        <v>64.11</v>
      </c>
      <c r="I182" s="89">
        <v>41592</v>
      </c>
    </row>
    <row r="183" spans="1:9" s="8" customFormat="1" ht="21" customHeight="1">
      <c r="A183" s="52">
        <v>180</v>
      </c>
      <c r="B183" s="77" t="s">
        <v>423</v>
      </c>
      <c r="C183" s="77" t="s">
        <v>435</v>
      </c>
      <c r="D183" s="77" t="s">
        <v>103</v>
      </c>
      <c r="E183" s="37" t="s">
        <v>6</v>
      </c>
      <c r="F183" s="87">
        <v>4.45</v>
      </c>
      <c r="G183" s="37">
        <v>2</v>
      </c>
      <c r="H183" s="87">
        <v>8.9</v>
      </c>
      <c r="I183" s="89">
        <v>41593</v>
      </c>
    </row>
    <row r="184" spans="1:9" s="8" customFormat="1" ht="21" customHeight="1">
      <c r="A184" s="37">
        <v>181</v>
      </c>
      <c r="B184" s="77" t="s">
        <v>424</v>
      </c>
      <c r="C184" s="77" t="s">
        <v>436</v>
      </c>
      <c r="D184" s="77" t="s">
        <v>446</v>
      </c>
      <c r="E184" s="37" t="s">
        <v>7</v>
      </c>
      <c r="F184" s="87">
        <v>5.35</v>
      </c>
      <c r="G184" s="37" t="s">
        <v>213</v>
      </c>
      <c r="H184" s="87">
        <v>5.35</v>
      </c>
      <c r="I184" s="89">
        <v>41593</v>
      </c>
    </row>
    <row r="185" spans="1:9" s="8" customFormat="1" ht="21" customHeight="1">
      <c r="A185" s="52">
        <v>182</v>
      </c>
      <c r="B185" s="77" t="s">
        <v>58</v>
      </c>
      <c r="C185" s="77" t="s">
        <v>477</v>
      </c>
      <c r="D185" s="77" t="s">
        <v>30</v>
      </c>
      <c r="E185" s="37" t="s">
        <v>7</v>
      </c>
      <c r="F185" s="87" t="s">
        <v>478</v>
      </c>
      <c r="G185" s="37" t="s">
        <v>243</v>
      </c>
      <c r="H185" s="87">
        <v>516</v>
      </c>
      <c r="I185" s="89">
        <v>41599</v>
      </c>
    </row>
    <row r="186" spans="1:9" s="8" customFormat="1" ht="21" customHeight="1">
      <c r="A186" s="37">
        <v>183</v>
      </c>
      <c r="B186" s="77" t="s">
        <v>425</v>
      </c>
      <c r="C186" s="77" t="s">
        <v>437</v>
      </c>
      <c r="D186" s="77" t="s">
        <v>151</v>
      </c>
      <c r="E186" s="37" t="s">
        <v>6</v>
      </c>
      <c r="F186" s="87">
        <v>7.45</v>
      </c>
      <c r="G186" s="37">
        <v>2</v>
      </c>
      <c r="H186" s="87">
        <v>14.9</v>
      </c>
      <c r="I186" s="89">
        <v>41600</v>
      </c>
    </row>
    <row r="187" spans="1:9" s="8" customFormat="1" ht="21" customHeight="1">
      <c r="A187" s="52">
        <v>184</v>
      </c>
      <c r="B187" s="78" t="s">
        <v>426</v>
      </c>
      <c r="C187" s="78" t="s">
        <v>438</v>
      </c>
      <c r="D187" s="77" t="s">
        <v>167</v>
      </c>
      <c r="E187" s="37" t="s">
        <v>6</v>
      </c>
      <c r="F187" s="87" t="s">
        <v>449</v>
      </c>
      <c r="G187" s="37">
        <v>3</v>
      </c>
      <c r="H187" s="87">
        <v>13.813</v>
      </c>
      <c r="I187" s="89">
        <v>41600</v>
      </c>
    </row>
    <row r="188" spans="1:9" s="8" customFormat="1" ht="21" customHeight="1">
      <c r="A188" s="37">
        <v>185</v>
      </c>
      <c r="B188" s="77" t="s">
        <v>427</v>
      </c>
      <c r="C188" s="81" t="s">
        <v>439</v>
      </c>
      <c r="D188" s="77" t="s">
        <v>447</v>
      </c>
      <c r="E188" s="37" t="s">
        <v>6</v>
      </c>
      <c r="F188" s="87" t="s">
        <v>450</v>
      </c>
      <c r="G188" s="37">
        <v>3</v>
      </c>
      <c r="H188" s="87">
        <v>3.05</v>
      </c>
      <c r="I188" s="89">
        <v>41601</v>
      </c>
    </row>
    <row r="189" spans="1:9" s="8" customFormat="1" ht="21" customHeight="1">
      <c r="A189" s="52">
        <v>186</v>
      </c>
      <c r="B189" s="77" t="s">
        <v>428</v>
      </c>
      <c r="C189" s="77" t="s">
        <v>440</v>
      </c>
      <c r="D189" s="77" t="s">
        <v>17</v>
      </c>
      <c r="E189" s="37" t="s">
        <v>8</v>
      </c>
      <c r="F189" s="87">
        <v>0.8</v>
      </c>
      <c r="G189" s="37">
        <v>1</v>
      </c>
      <c r="H189" s="87">
        <v>0.8</v>
      </c>
      <c r="I189" s="60">
        <v>41603</v>
      </c>
    </row>
    <row r="190" spans="1:9" s="8" customFormat="1" ht="21" customHeight="1">
      <c r="A190" s="37">
        <v>187</v>
      </c>
      <c r="B190" s="77" t="s">
        <v>429</v>
      </c>
      <c r="C190" s="77" t="s">
        <v>441</v>
      </c>
      <c r="D190" s="77" t="s">
        <v>19</v>
      </c>
      <c r="E190" s="37" t="s">
        <v>6</v>
      </c>
      <c r="F190" s="87">
        <v>3</v>
      </c>
      <c r="G190" s="37">
        <v>1</v>
      </c>
      <c r="H190" s="87">
        <v>3</v>
      </c>
      <c r="I190" s="89">
        <v>41606</v>
      </c>
    </row>
    <row r="191" spans="1:9" s="8" customFormat="1" ht="21" customHeight="1">
      <c r="A191" s="52">
        <v>188</v>
      </c>
      <c r="B191" s="79" t="s">
        <v>430</v>
      </c>
      <c r="C191" s="82" t="s">
        <v>442</v>
      </c>
      <c r="D191" s="84" t="s">
        <v>99</v>
      </c>
      <c r="E191" s="4" t="s">
        <v>6</v>
      </c>
      <c r="F191" s="87">
        <v>3.2</v>
      </c>
      <c r="G191" s="37">
        <v>3</v>
      </c>
      <c r="H191" s="87">
        <v>9.6</v>
      </c>
      <c r="I191" s="89">
        <v>41606</v>
      </c>
    </row>
    <row r="192" spans="1:9" s="8" customFormat="1" ht="21" customHeight="1">
      <c r="A192" s="37">
        <v>189</v>
      </c>
      <c r="B192" s="78" t="s">
        <v>258</v>
      </c>
      <c r="C192" s="78" t="s">
        <v>443</v>
      </c>
      <c r="D192" s="85" t="s">
        <v>307</v>
      </c>
      <c r="E192" s="4" t="s">
        <v>6</v>
      </c>
      <c r="F192" s="87">
        <v>2.19</v>
      </c>
      <c r="G192" s="37">
        <v>2</v>
      </c>
      <c r="H192" s="87">
        <v>4.38</v>
      </c>
      <c r="I192" s="89">
        <v>41606</v>
      </c>
    </row>
    <row r="193" spans="1:9" s="8" customFormat="1" ht="21" customHeight="1">
      <c r="A193" s="52">
        <v>190</v>
      </c>
      <c r="B193" s="76" t="s">
        <v>72</v>
      </c>
      <c r="C193" s="77" t="s">
        <v>281</v>
      </c>
      <c r="D193" s="77" t="s">
        <v>141</v>
      </c>
      <c r="E193" s="37" t="s">
        <v>8</v>
      </c>
      <c r="F193" s="86">
        <v>0</v>
      </c>
      <c r="G193" s="88">
        <v>12</v>
      </c>
      <c r="H193" s="64">
        <v>0</v>
      </c>
      <c r="I193" s="60">
        <v>41607</v>
      </c>
    </row>
    <row r="194" spans="1:9" s="8" customFormat="1" ht="21" customHeight="1">
      <c r="A194" s="37">
        <v>191</v>
      </c>
      <c r="B194" s="77" t="s">
        <v>431</v>
      </c>
      <c r="C194" s="77" t="s">
        <v>444</v>
      </c>
      <c r="D194" s="77" t="s">
        <v>448</v>
      </c>
      <c r="E194" s="37" t="s">
        <v>7</v>
      </c>
      <c r="F194" s="87">
        <v>4.3</v>
      </c>
      <c r="G194" s="37" t="s">
        <v>199</v>
      </c>
      <c r="H194" s="87">
        <v>0</v>
      </c>
      <c r="I194" s="89">
        <v>41607</v>
      </c>
    </row>
    <row r="195" spans="1:9" s="8" customFormat="1" ht="21" customHeight="1">
      <c r="A195" s="52">
        <v>192</v>
      </c>
      <c r="B195" s="90" t="s">
        <v>451</v>
      </c>
      <c r="C195" s="90" t="s">
        <v>452</v>
      </c>
      <c r="D195" s="90" t="s">
        <v>89</v>
      </c>
      <c r="E195" s="91" t="s">
        <v>6</v>
      </c>
      <c r="F195" s="92">
        <v>0.95</v>
      </c>
      <c r="G195" s="91">
        <v>2</v>
      </c>
      <c r="H195" s="92">
        <v>1.9</v>
      </c>
      <c r="I195" s="93">
        <v>41611</v>
      </c>
    </row>
    <row r="196" spans="1:9" s="8" customFormat="1" ht="21" customHeight="1">
      <c r="A196" s="37">
        <v>193</v>
      </c>
      <c r="B196" s="90" t="s">
        <v>171</v>
      </c>
      <c r="C196" s="90" t="s">
        <v>453</v>
      </c>
      <c r="D196" s="90" t="s">
        <v>22</v>
      </c>
      <c r="E196" s="91" t="s">
        <v>6</v>
      </c>
      <c r="F196" s="92" t="s">
        <v>490</v>
      </c>
      <c r="G196" s="91">
        <v>2</v>
      </c>
      <c r="H196" s="92">
        <v>1.63</v>
      </c>
      <c r="I196" s="93">
        <v>41612</v>
      </c>
    </row>
    <row r="197" spans="1:9" s="8" customFormat="1" ht="21" customHeight="1">
      <c r="A197" s="52">
        <v>194</v>
      </c>
      <c r="B197" s="90" t="s">
        <v>370</v>
      </c>
      <c r="C197" s="90" t="s">
        <v>371</v>
      </c>
      <c r="D197" s="90" t="s">
        <v>372</v>
      </c>
      <c r="E197" s="91" t="s">
        <v>8</v>
      </c>
      <c r="F197" s="92" t="s">
        <v>491</v>
      </c>
      <c r="G197" s="91">
        <v>15</v>
      </c>
      <c r="H197" s="92">
        <v>33</v>
      </c>
      <c r="I197" s="93">
        <v>41613</v>
      </c>
    </row>
    <row r="198" spans="1:9" s="8" customFormat="1" ht="21" customHeight="1">
      <c r="A198" s="37">
        <v>195</v>
      </c>
      <c r="B198" s="90" t="s">
        <v>422</v>
      </c>
      <c r="C198" s="90" t="s">
        <v>464</v>
      </c>
      <c r="D198" s="90" t="s">
        <v>465</v>
      </c>
      <c r="E198" s="91" t="s">
        <v>6</v>
      </c>
      <c r="F198" s="92">
        <v>14.537</v>
      </c>
      <c r="G198" s="91">
        <v>1</v>
      </c>
      <c r="H198" s="92">
        <v>14.537</v>
      </c>
      <c r="I198" s="93">
        <v>41613</v>
      </c>
    </row>
    <row r="199" spans="1:9" s="8" customFormat="1" ht="21" customHeight="1">
      <c r="A199" s="52">
        <v>196</v>
      </c>
      <c r="B199" s="90" t="s">
        <v>67</v>
      </c>
      <c r="C199" s="90" t="s">
        <v>454</v>
      </c>
      <c r="D199" s="90" t="s">
        <v>69</v>
      </c>
      <c r="E199" s="91" t="s">
        <v>6</v>
      </c>
      <c r="F199" s="92">
        <v>23.87</v>
      </c>
      <c r="G199" s="91">
        <v>1</v>
      </c>
      <c r="H199" s="92">
        <v>23.87</v>
      </c>
      <c r="I199" s="93">
        <v>41613</v>
      </c>
    </row>
    <row r="200" spans="1:9" s="8" customFormat="1" ht="21" customHeight="1">
      <c r="A200" s="37">
        <v>197</v>
      </c>
      <c r="B200" s="90" t="s">
        <v>460</v>
      </c>
      <c r="C200" s="90" t="s">
        <v>461</v>
      </c>
      <c r="D200" s="90" t="s">
        <v>19</v>
      </c>
      <c r="E200" s="91" t="s">
        <v>7</v>
      </c>
      <c r="F200" s="92">
        <v>7.744</v>
      </c>
      <c r="G200" s="91" t="s">
        <v>199</v>
      </c>
      <c r="H200" s="92">
        <v>7.744</v>
      </c>
      <c r="I200" s="93">
        <v>41614</v>
      </c>
    </row>
    <row r="201" spans="1:9" s="8" customFormat="1" ht="21" customHeight="1">
      <c r="A201" s="52">
        <v>198</v>
      </c>
      <c r="B201" s="90" t="s">
        <v>462</v>
      </c>
      <c r="C201" s="90" t="s">
        <v>463</v>
      </c>
      <c r="D201" s="90" t="s">
        <v>112</v>
      </c>
      <c r="E201" s="91" t="s">
        <v>7</v>
      </c>
      <c r="F201" s="92">
        <v>289.091</v>
      </c>
      <c r="G201" s="91" t="s">
        <v>355</v>
      </c>
      <c r="H201" s="92">
        <v>289.091</v>
      </c>
      <c r="I201" s="93">
        <v>41614</v>
      </c>
    </row>
    <row r="202" spans="1:9" s="8" customFormat="1" ht="21" customHeight="1">
      <c r="A202" s="37">
        <v>199</v>
      </c>
      <c r="B202" s="90" t="s">
        <v>455</v>
      </c>
      <c r="C202" s="90" t="s">
        <v>456</v>
      </c>
      <c r="D202" s="90" t="s">
        <v>457</v>
      </c>
      <c r="E202" s="91" t="s">
        <v>6</v>
      </c>
      <c r="F202" s="92">
        <v>13.617</v>
      </c>
      <c r="G202" s="91">
        <v>1</v>
      </c>
      <c r="H202" s="92">
        <v>13.617</v>
      </c>
      <c r="I202" s="93">
        <v>41615</v>
      </c>
    </row>
    <row r="203" spans="1:9" s="8" customFormat="1" ht="21" customHeight="1">
      <c r="A203" s="52">
        <v>200</v>
      </c>
      <c r="B203" s="90" t="s">
        <v>458</v>
      </c>
      <c r="C203" s="90" t="s">
        <v>459</v>
      </c>
      <c r="D203" s="90" t="s">
        <v>16</v>
      </c>
      <c r="E203" s="91" t="s">
        <v>7</v>
      </c>
      <c r="F203" s="92">
        <v>1.286</v>
      </c>
      <c r="G203" s="91" t="s">
        <v>199</v>
      </c>
      <c r="H203" s="92">
        <v>1.286</v>
      </c>
      <c r="I203" s="93">
        <v>41616</v>
      </c>
    </row>
    <row r="204" spans="1:9" s="8" customFormat="1" ht="21" customHeight="1">
      <c r="A204" s="37">
        <v>201</v>
      </c>
      <c r="B204" s="90" t="s">
        <v>492</v>
      </c>
      <c r="C204" s="90" t="s">
        <v>493</v>
      </c>
      <c r="D204" s="90" t="s">
        <v>167</v>
      </c>
      <c r="E204" s="91" t="s">
        <v>6</v>
      </c>
      <c r="F204" s="92" t="s">
        <v>494</v>
      </c>
      <c r="G204" s="91">
        <v>3</v>
      </c>
      <c r="H204" s="92">
        <v>12.502</v>
      </c>
      <c r="I204" s="93">
        <v>41620</v>
      </c>
    </row>
    <row r="205" spans="1:9" s="8" customFormat="1" ht="21" customHeight="1">
      <c r="A205" s="52">
        <v>202</v>
      </c>
      <c r="B205" s="90" t="s">
        <v>412</v>
      </c>
      <c r="C205" s="90" t="s">
        <v>413</v>
      </c>
      <c r="D205" s="90" t="s">
        <v>78</v>
      </c>
      <c r="E205" s="91" t="s">
        <v>6</v>
      </c>
      <c r="F205" s="92">
        <v>11</v>
      </c>
      <c r="G205" s="91">
        <v>2</v>
      </c>
      <c r="H205" s="92">
        <v>22</v>
      </c>
      <c r="I205" s="93">
        <v>41620</v>
      </c>
    </row>
    <row r="206" spans="1:9" s="8" customFormat="1" ht="21" customHeight="1">
      <c r="A206" s="37">
        <v>203</v>
      </c>
      <c r="B206" s="90" t="s">
        <v>422</v>
      </c>
      <c r="C206" s="90" t="s">
        <v>434</v>
      </c>
      <c r="D206" s="90" t="s">
        <v>445</v>
      </c>
      <c r="E206" s="91" t="s">
        <v>6</v>
      </c>
      <c r="F206" s="92">
        <v>64.11</v>
      </c>
      <c r="G206" s="91">
        <v>1</v>
      </c>
      <c r="H206" s="92">
        <v>64.11</v>
      </c>
      <c r="I206" s="93">
        <v>41621</v>
      </c>
    </row>
    <row r="207" spans="1:9" s="8" customFormat="1" ht="21" customHeight="1">
      <c r="A207" s="52">
        <v>204</v>
      </c>
      <c r="B207" s="90" t="s">
        <v>466</v>
      </c>
      <c r="C207" s="90" t="s">
        <v>467</v>
      </c>
      <c r="D207" s="90" t="s">
        <v>307</v>
      </c>
      <c r="E207" s="91" t="s">
        <v>6</v>
      </c>
      <c r="F207" s="92">
        <v>10.5</v>
      </c>
      <c r="G207" s="91">
        <v>2</v>
      </c>
      <c r="H207" s="92">
        <v>21</v>
      </c>
      <c r="I207" s="93">
        <v>41621</v>
      </c>
    </row>
    <row r="208" spans="1:9" s="8" customFormat="1" ht="21" customHeight="1">
      <c r="A208" s="37">
        <v>205</v>
      </c>
      <c r="B208" s="90" t="s">
        <v>70</v>
      </c>
      <c r="C208" s="90" t="s">
        <v>495</v>
      </c>
      <c r="D208" s="90" t="s">
        <v>60</v>
      </c>
      <c r="E208" s="91" t="s">
        <v>6</v>
      </c>
      <c r="F208" s="92">
        <v>3.66</v>
      </c>
      <c r="G208" s="91">
        <v>1</v>
      </c>
      <c r="H208" s="92">
        <v>3.66</v>
      </c>
      <c r="I208" s="93">
        <v>41622</v>
      </c>
    </row>
    <row r="209" spans="1:9" s="8" customFormat="1" ht="21" customHeight="1">
      <c r="A209" s="52">
        <v>206</v>
      </c>
      <c r="B209" s="90" t="s">
        <v>315</v>
      </c>
      <c r="C209" s="90" t="s">
        <v>316</v>
      </c>
      <c r="D209" s="90" t="s">
        <v>317</v>
      </c>
      <c r="E209" s="91" t="s">
        <v>6</v>
      </c>
      <c r="F209" s="92">
        <v>14.652</v>
      </c>
      <c r="G209" s="91">
        <v>1</v>
      </c>
      <c r="H209" s="92">
        <v>14.652</v>
      </c>
      <c r="I209" s="93">
        <v>41624</v>
      </c>
    </row>
    <row r="210" spans="1:9" s="8" customFormat="1" ht="21" customHeight="1">
      <c r="A210" s="37">
        <v>207</v>
      </c>
      <c r="B210" s="90" t="s">
        <v>471</v>
      </c>
      <c r="C210" s="90" t="s">
        <v>472</v>
      </c>
      <c r="D210" s="90" t="s">
        <v>307</v>
      </c>
      <c r="E210" s="91" t="s">
        <v>6</v>
      </c>
      <c r="F210" s="92">
        <v>6.05</v>
      </c>
      <c r="G210" s="91">
        <v>3</v>
      </c>
      <c r="H210" s="92">
        <v>18.15</v>
      </c>
      <c r="I210" s="93">
        <v>41625</v>
      </c>
    </row>
    <row r="211" spans="1:9" s="8" customFormat="1" ht="21" customHeight="1">
      <c r="A211" s="52">
        <v>208</v>
      </c>
      <c r="B211" s="90" t="s">
        <v>70</v>
      </c>
      <c r="C211" s="90" t="s">
        <v>469</v>
      </c>
      <c r="D211" s="90" t="s">
        <v>132</v>
      </c>
      <c r="E211" s="91" t="s">
        <v>6</v>
      </c>
      <c r="F211" s="92">
        <v>61.95</v>
      </c>
      <c r="G211" s="91">
        <v>1</v>
      </c>
      <c r="H211" s="92">
        <v>61.95</v>
      </c>
      <c r="I211" s="93">
        <v>41627</v>
      </c>
    </row>
    <row r="212" spans="1:9" s="8" customFormat="1" ht="21" customHeight="1">
      <c r="A212" s="37">
        <v>209</v>
      </c>
      <c r="B212" s="90" t="s">
        <v>479</v>
      </c>
      <c r="C212" s="90" t="s">
        <v>480</v>
      </c>
      <c r="D212" s="90" t="s">
        <v>23</v>
      </c>
      <c r="E212" s="91" t="s">
        <v>6</v>
      </c>
      <c r="F212" s="92" t="s">
        <v>481</v>
      </c>
      <c r="G212" s="91">
        <v>2</v>
      </c>
      <c r="H212" s="92">
        <v>8.566</v>
      </c>
      <c r="I212" s="93">
        <v>41627</v>
      </c>
    </row>
    <row r="213" spans="1:9" s="8" customFormat="1" ht="21" customHeight="1">
      <c r="A213" s="52">
        <v>210</v>
      </c>
      <c r="B213" s="90" t="s">
        <v>462</v>
      </c>
      <c r="C213" s="90" t="s">
        <v>463</v>
      </c>
      <c r="D213" s="90" t="s">
        <v>112</v>
      </c>
      <c r="E213" s="91" t="s">
        <v>7</v>
      </c>
      <c r="F213" s="92" t="s">
        <v>475</v>
      </c>
      <c r="G213" s="91" t="s">
        <v>476</v>
      </c>
      <c r="H213" s="92">
        <v>575.909</v>
      </c>
      <c r="I213" s="93">
        <v>41628</v>
      </c>
    </row>
    <row r="214" spans="1:9" s="8" customFormat="1" ht="21" customHeight="1">
      <c r="A214" s="37">
        <v>211</v>
      </c>
      <c r="B214" s="90" t="s">
        <v>320</v>
      </c>
      <c r="C214" s="90" t="s">
        <v>468</v>
      </c>
      <c r="D214" s="94" t="s">
        <v>19</v>
      </c>
      <c r="E214" s="91" t="s">
        <v>6</v>
      </c>
      <c r="F214" s="92">
        <v>3.878</v>
      </c>
      <c r="G214" s="91">
        <v>2</v>
      </c>
      <c r="H214" s="92">
        <v>7.757</v>
      </c>
      <c r="I214" s="93">
        <v>41628</v>
      </c>
    </row>
    <row r="215" spans="1:9" s="8" customFormat="1" ht="21" customHeight="1">
      <c r="A215" s="52">
        <v>212</v>
      </c>
      <c r="B215" s="90" t="s">
        <v>70</v>
      </c>
      <c r="C215" s="90" t="s">
        <v>470</v>
      </c>
      <c r="D215" s="94" t="s">
        <v>23</v>
      </c>
      <c r="E215" s="91" t="s">
        <v>6</v>
      </c>
      <c r="F215" s="92">
        <v>22.05</v>
      </c>
      <c r="G215" s="91">
        <v>2</v>
      </c>
      <c r="H215" s="92">
        <v>44.1</v>
      </c>
      <c r="I215" s="93">
        <v>41628</v>
      </c>
    </row>
    <row r="216" spans="1:9" s="8" customFormat="1" ht="21" customHeight="1">
      <c r="A216" s="37">
        <v>213</v>
      </c>
      <c r="B216" s="90" t="s">
        <v>496</v>
      </c>
      <c r="C216" s="90" t="s">
        <v>497</v>
      </c>
      <c r="D216" s="94" t="s">
        <v>103</v>
      </c>
      <c r="E216" s="91" t="s">
        <v>6</v>
      </c>
      <c r="F216" s="92">
        <v>8.85</v>
      </c>
      <c r="G216" s="91">
        <v>2</v>
      </c>
      <c r="H216" s="92">
        <v>17.7</v>
      </c>
      <c r="I216" s="93">
        <v>41628</v>
      </c>
    </row>
    <row r="217" spans="1:9" s="8" customFormat="1" ht="21" customHeight="1">
      <c r="A217" s="52">
        <v>214</v>
      </c>
      <c r="B217" s="90" t="s">
        <v>482</v>
      </c>
      <c r="C217" s="90" t="s">
        <v>483</v>
      </c>
      <c r="D217" s="94" t="s">
        <v>22</v>
      </c>
      <c r="E217" s="91" t="s">
        <v>6</v>
      </c>
      <c r="F217" s="92" t="s">
        <v>484</v>
      </c>
      <c r="G217" s="91">
        <v>2</v>
      </c>
      <c r="H217" s="92">
        <v>11.577</v>
      </c>
      <c r="I217" s="93">
        <v>41632</v>
      </c>
    </row>
    <row r="218" spans="1:9" s="8" customFormat="1" ht="21" customHeight="1">
      <c r="A218" s="37">
        <v>215</v>
      </c>
      <c r="B218" s="90" t="s">
        <v>29</v>
      </c>
      <c r="C218" s="90" t="s">
        <v>485</v>
      </c>
      <c r="D218" s="94" t="s">
        <v>486</v>
      </c>
      <c r="E218" s="91" t="s">
        <v>8</v>
      </c>
      <c r="F218" s="92">
        <v>2</v>
      </c>
      <c r="G218" s="91">
        <v>10</v>
      </c>
      <c r="H218" s="92">
        <v>20</v>
      </c>
      <c r="I218" s="93">
        <v>41633</v>
      </c>
    </row>
    <row r="219" spans="1:9" s="8" customFormat="1" ht="21" customHeight="1">
      <c r="A219" s="52">
        <v>216</v>
      </c>
      <c r="B219" s="90" t="s">
        <v>487</v>
      </c>
      <c r="C219" s="90" t="s">
        <v>488</v>
      </c>
      <c r="D219" s="94" t="s">
        <v>21</v>
      </c>
      <c r="E219" s="91" t="s">
        <v>120</v>
      </c>
      <c r="F219" s="92">
        <v>12.93</v>
      </c>
      <c r="G219" s="91" t="s">
        <v>213</v>
      </c>
      <c r="H219" s="92">
        <v>12.93</v>
      </c>
      <c r="I219" s="93">
        <v>41634</v>
      </c>
    </row>
    <row r="220" spans="1:9" s="8" customFormat="1" ht="21" customHeight="1">
      <c r="A220" s="37">
        <v>217</v>
      </c>
      <c r="B220" s="90" t="s">
        <v>308</v>
      </c>
      <c r="C220" s="90" t="s">
        <v>489</v>
      </c>
      <c r="D220" s="94" t="s">
        <v>310</v>
      </c>
      <c r="E220" s="91" t="s">
        <v>7</v>
      </c>
      <c r="F220" s="92">
        <v>11.396</v>
      </c>
      <c r="G220" s="91" t="s">
        <v>213</v>
      </c>
      <c r="H220" s="92">
        <v>11.396</v>
      </c>
      <c r="I220" s="93">
        <v>41634</v>
      </c>
    </row>
    <row r="221" spans="1:9" s="8" customFormat="1" ht="21" customHeight="1">
      <c r="A221" s="52">
        <v>218</v>
      </c>
      <c r="B221" s="90" t="s">
        <v>101</v>
      </c>
      <c r="C221" s="90" t="s">
        <v>498</v>
      </c>
      <c r="D221" s="94" t="s">
        <v>103</v>
      </c>
      <c r="E221" s="91" t="s">
        <v>6</v>
      </c>
      <c r="F221" s="92" t="s">
        <v>499</v>
      </c>
      <c r="G221" s="91">
        <v>3</v>
      </c>
      <c r="H221" s="92">
        <v>26.26</v>
      </c>
      <c r="I221" s="93">
        <v>41634</v>
      </c>
    </row>
    <row r="222" spans="1:9" s="8" customFormat="1" ht="21" customHeight="1">
      <c r="A222" s="37">
        <v>219</v>
      </c>
      <c r="B222" s="90" t="s">
        <v>473</v>
      </c>
      <c r="C222" s="90" t="s">
        <v>474</v>
      </c>
      <c r="D222" s="94" t="s">
        <v>151</v>
      </c>
      <c r="E222" s="91" t="s">
        <v>6</v>
      </c>
      <c r="F222" s="92">
        <v>18.19</v>
      </c>
      <c r="G222" s="91">
        <v>1</v>
      </c>
      <c r="H222" s="92">
        <v>18.19</v>
      </c>
      <c r="I222" s="93">
        <v>41635</v>
      </c>
    </row>
    <row r="223" spans="1:9" s="8" customFormat="1" ht="21" customHeight="1">
      <c r="A223" s="52">
        <v>220</v>
      </c>
      <c r="B223" s="90" t="s">
        <v>500</v>
      </c>
      <c r="C223" s="90" t="s">
        <v>488</v>
      </c>
      <c r="D223" s="94" t="s">
        <v>63</v>
      </c>
      <c r="E223" s="91" t="s">
        <v>7</v>
      </c>
      <c r="F223" s="92">
        <v>2.022</v>
      </c>
      <c r="G223" s="91" t="s">
        <v>199</v>
      </c>
      <c r="H223" s="92">
        <v>2.022</v>
      </c>
      <c r="I223" s="93">
        <v>41635</v>
      </c>
    </row>
    <row r="224" spans="1:9" s="8" customFormat="1" ht="21" customHeight="1">
      <c r="A224" s="37">
        <v>221</v>
      </c>
      <c r="B224" s="90" t="s">
        <v>501</v>
      </c>
      <c r="C224" s="90" t="s">
        <v>502</v>
      </c>
      <c r="D224" s="94" t="s">
        <v>317</v>
      </c>
      <c r="E224" s="91" t="s">
        <v>6</v>
      </c>
      <c r="F224" s="92">
        <v>7.02</v>
      </c>
      <c r="G224" s="91">
        <v>1</v>
      </c>
      <c r="H224" s="92">
        <v>7.02</v>
      </c>
      <c r="I224" s="93">
        <v>41635</v>
      </c>
    </row>
    <row r="225" spans="1:9" s="8" customFormat="1" ht="25.5">
      <c r="A225" s="52">
        <v>222</v>
      </c>
      <c r="B225" s="90" t="s">
        <v>370</v>
      </c>
      <c r="C225" s="90" t="s">
        <v>371</v>
      </c>
      <c r="D225" s="94" t="s">
        <v>372</v>
      </c>
      <c r="E225" s="91" t="s">
        <v>8</v>
      </c>
      <c r="F225" s="92" t="s">
        <v>503</v>
      </c>
      <c r="G225" s="91">
        <v>5</v>
      </c>
      <c r="H225" s="92">
        <v>12</v>
      </c>
      <c r="I225" s="93">
        <v>41635</v>
      </c>
    </row>
    <row r="226" spans="1:9" ht="34.5" customHeight="1">
      <c r="A226" s="4"/>
      <c r="B226" s="41"/>
      <c r="C226" s="32"/>
      <c r="D226" s="32"/>
      <c r="E226" s="37"/>
      <c r="F226" s="38"/>
      <c r="G226" s="49" t="s">
        <v>28</v>
      </c>
      <c r="H226" s="44">
        <f>SUM(H4:H225)</f>
        <v>6986.335</v>
      </c>
      <c r="I226" s="7"/>
    </row>
    <row r="227" ht="34.5" customHeight="1">
      <c r="A227" s="51" t="s">
        <v>57</v>
      </c>
    </row>
    <row r="228" spans="1:9" s="18" customFormat="1" ht="34.5" customHeight="1">
      <c r="A228" s="51"/>
      <c r="B228" s="40"/>
      <c r="C228" s="40"/>
      <c r="D228" s="19"/>
      <c r="E228" s="21"/>
      <c r="F228" s="24"/>
      <c r="G228" s="21"/>
      <c r="H228" s="24"/>
      <c r="I228" s="19"/>
    </row>
    <row r="229" spans="1:8" s="18" customFormat="1" ht="12.75" customHeight="1">
      <c r="A229" s="12"/>
      <c r="B229" s="13"/>
      <c r="C229" s="14"/>
      <c r="D229" s="15" t="s">
        <v>27</v>
      </c>
      <c r="E229" s="16" t="s">
        <v>9</v>
      </c>
      <c r="F229" s="16" t="s">
        <v>10</v>
      </c>
      <c r="G229" s="17"/>
      <c r="H229" s="14"/>
    </row>
    <row r="230" spans="1:9" ht="18.75">
      <c r="A230" s="12"/>
      <c r="B230" s="13"/>
      <c r="C230" s="14"/>
      <c r="D230" s="22" t="s">
        <v>120</v>
      </c>
      <c r="E230" s="23">
        <f>SUMIF(E4:E226,"=ATIK ISI",H4:H226)</f>
        <v>42.465</v>
      </c>
      <c r="F230" s="20">
        <f>COUNTIF(E4:E226,"ATIK ISI")</f>
        <v>4</v>
      </c>
      <c r="G230" s="17"/>
      <c r="H230" s="14"/>
      <c r="I230" s="18"/>
    </row>
    <row r="231" spans="4:8" ht="12.75">
      <c r="D231" s="22" t="s">
        <v>11</v>
      </c>
      <c r="E231" s="23">
        <f>SUMIF(E4:E226,"=DG",H4:H226)</f>
        <v>3585.598</v>
      </c>
      <c r="F231" s="20">
        <f>COUNTIF(E4:E226,"DG")</f>
        <v>44</v>
      </c>
      <c r="G231" s="24"/>
      <c r="H231" s="19"/>
    </row>
    <row r="232" spans="4:8" ht="12.75">
      <c r="D232" s="22" t="s">
        <v>164</v>
      </c>
      <c r="E232" s="23">
        <f>SUMIF(E4:E226,"=DG/MOTORİN",H4:H226)</f>
        <v>24.58</v>
      </c>
      <c r="F232" s="20">
        <f>COUNTIF(E4:E226,"DG/MOTORİN")</f>
        <v>1</v>
      </c>
      <c r="G232" s="24"/>
      <c r="H232" s="19"/>
    </row>
    <row r="233" spans="4:8" ht="12.75">
      <c r="D233" s="22" t="s">
        <v>378</v>
      </c>
      <c r="E233" s="23">
        <f>SUMIF(E4:E226,"=BİYOGAZ",H4:H226)</f>
        <v>6.036</v>
      </c>
      <c r="F233" s="20">
        <f>COUNTIF(E4:E226,"BİYOGAZ")</f>
        <v>3</v>
      </c>
      <c r="G233" s="24"/>
      <c r="H233" s="19"/>
    </row>
    <row r="234" spans="4:8" ht="12.75">
      <c r="D234" s="22" t="s">
        <v>125</v>
      </c>
      <c r="E234" s="23">
        <f>SUMIF(E4:E226,"=BİYOGAZ/DG",H4:H226)</f>
        <v>0.9650000000000001</v>
      </c>
      <c r="F234" s="20">
        <f>COUNTIF(E4:E226,"BİYOGAZ/DG")</f>
        <v>2</v>
      </c>
      <c r="G234" s="24"/>
      <c r="H234" s="19"/>
    </row>
    <row r="235" spans="4:8" ht="12.75">
      <c r="D235" s="69" t="s">
        <v>113</v>
      </c>
      <c r="E235" s="23">
        <f>SUMIF(E4:E226,"=BİYOGAZ (ÇÖP GAZI)",H4:H226)</f>
        <v>12.735000000000001</v>
      </c>
      <c r="F235" s="20">
        <f>COUNTIF(E4:E226,"BİYOGAZ (ÇÖP GAZI)")</f>
        <v>3</v>
      </c>
      <c r="G235" s="24"/>
      <c r="H235" s="19"/>
    </row>
    <row r="236" spans="4:8" ht="12.75">
      <c r="D236" s="69" t="s">
        <v>180</v>
      </c>
      <c r="E236" s="23">
        <f>SUMIF(E4:E226,"=BİYOKÜTLE (ÇÖP GAZI)",H4:H226)</f>
        <v>13.256</v>
      </c>
      <c r="F236" s="20">
        <f>COUNTIF(E4:E226,"BİYOKÜTLE (ÇÖP GAZI)")</f>
        <v>4</v>
      </c>
      <c r="G236" s="24"/>
      <c r="H236" s="19"/>
    </row>
    <row r="237" spans="4:8" ht="12.75">
      <c r="D237" s="22" t="s">
        <v>100</v>
      </c>
      <c r="E237" s="23">
        <f>SUMIF(E4:E226,"=BİYOKÜTLE",H4:H226)</f>
        <v>3.621</v>
      </c>
      <c r="F237" s="20">
        <f>COUNTIF(E4:E226,"BİYOKÜTLE")</f>
        <v>2</v>
      </c>
      <c r="G237" s="24"/>
      <c r="H237" s="19"/>
    </row>
    <row r="238" spans="4:8" ht="12.75">
      <c r="D238" s="22" t="s">
        <v>15</v>
      </c>
      <c r="E238" s="23">
        <f>SUMIF(E4:E226,"=HES",H4:H226)</f>
        <v>2613.3590000000004</v>
      </c>
      <c r="F238" s="20">
        <f>COUNTIF(E4:E226,"HES")</f>
        <v>112</v>
      </c>
      <c r="G238" s="24"/>
      <c r="H238" s="19"/>
    </row>
    <row r="239" spans="4:8" ht="12.75">
      <c r="D239" s="22" t="s">
        <v>324</v>
      </c>
      <c r="E239" s="23">
        <f>SUMIF(E4:E226,"=JEOTERMAL",H4:H226)</f>
        <v>148.62</v>
      </c>
      <c r="F239" s="20">
        <f>COUNTIF(E4:E226,"JEOTERMAL")</f>
        <v>5</v>
      </c>
      <c r="G239" s="24"/>
      <c r="H239" s="19"/>
    </row>
    <row r="240" spans="4:8" ht="12.75">
      <c r="D240" s="22" t="s">
        <v>50</v>
      </c>
      <c r="E240" s="23">
        <f>SUMIF(E4:E226,"=LİNYİT/DG",H4:H226)</f>
        <v>37</v>
      </c>
      <c r="F240" s="20">
        <f>COUNTIF(E4:E226,"LİNYİT/DG")</f>
        <v>1</v>
      </c>
      <c r="G240" s="24"/>
      <c r="H240" s="19"/>
    </row>
    <row r="241" spans="4:8" ht="12.75">
      <c r="D241" s="22" t="s">
        <v>8</v>
      </c>
      <c r="E241" s="23">
        <f>SUMIF(E4:E226,"=RES",H4:H226)</f>
        <v>498.1</v>
      </c>
      <c r="F241" s="20">
        <f>COUNTIF(E4:E226,"RES")</f>
        <v>41</v>
      </c>
      <c r="G241" s="24"/>
      <c r="H241" s="19"/>
    </row>
    <row r="242" spans="4:8" ht="14.25">
      <c r="D242" s="25" t="s">
        <v>12</v>
      </c>
      <c r="E242" s="26">
        <f>SUM(E230:E241)</f>
        <v>6986.335000000001</v>
      </c>
      <c r="F242" s="27">
        <f>SUM(F230:F241)</f>
        <v>222</v>
      </c>
      <c r="G242" s="24"/>
      <c r="H242" s="19"/>
    </row>
    <row r="243" spans="5:7" ht="12.75">
      <c r="E243" s="28"/>
      <c r="G243" s="29"/>
    </row>
    <row r="244" spans="4:7" ht="25.5">
      <c r="D244" s="15" t="s">
        <v>27</v>
      </c>
      <c r="E244" s="16" t="s">
        <v>9</v>
      </c>
      <c r="G244" s="29"/>
    </row>
    <row r="245" spans="4:7" ht="12.75">
      <c r="D245" s="45" t="s">
        <v>26</v>
      </c>
      <c r="E245" s="46">
        <f>SUM(E231,E232,E240)</f>
        <v>3647.178</v>
      </c>
      <c r="G245" s="29"/>
    </row>
    <row r="246" spans="4:7" ht="12.75">
      <c r="D246" s="45" t="s">
        <v>6</v>
      </c>
      <c r="E246" s="46">
        <f>E238</f>
        <v>2613.3590000000004</v>
      </c>
      <c r="G246" s="29"/>
    </row>
    <row r="247" spans="4:7" ht="28.5" customHeight="1">
      <c r="D247" s="45" t="s">
        <v>8</v>
      </c>
      <c r="E247" s="46">
        <f>E241</f>
        <v>498.1</v>
      </c>
      <c r="G247" s="29"/>
    </row>
    <row r="248" spans="4:7" ht="38.25">
      <c r="D248" s="50" t="s">
        <v>31</v>
      </c>
      <c r="E248" s="46">
        <f>SUM(E233,E235:E237,E230,E234,E239)</f>
        <v>227.698</v>
      </c>
      <c r="G248" s="29"/>
    </row>
    <row r="249" spans="4:7" ht="15">
      <c r="D249" s="47" t="s">
        <v>24</v>
      </c>
      <c r="E249" s="48">
        <f>SUM(E245:E248)</f>
        <v>6986.335000000001</v>
      </c>
      <c r="G249" s="29"/>
    </row>
    <row r="250" spans="5:7" ht="12.75">
      <c r="E250" s="28"/>
      <c r="G250" s="29"/>
    </row>
    <row r="251" spans="5:7" ht="12.75">
      <c r="E251" s="28"/>
      <c r="G251" s="29"/>
    </row>
    <row r="252" spans="5:7" ht="12.75">
      <c r="E252" s="28"/>
      <c r="G252" s="29"/>
    </row>
    <row r="253" spans="5:7" ht="12.75">
      <c r="E253" s="28"/>
      <c r="G253" s="29"/>
    </row>
    <row r="254" spans="5:7" ht="12.75">
      <c r="E254" s="28"/>
      <c r="G254" s="29"/>
    </row>
    <row r="255" spans="5:7" ht="12.75">
      <c r="E255" s="28"/>
      <c r="G255" s="29"/>
    </row>
    <row r="256" spans="5:7" ht="12.75">
      <c r="E256" s="28"/>
      <c r="G256" s="29"/>
    </row>
    <row r="257" spans="5:7" ht="12.75">
      <c r="E257" s="28"/>
      <c r="G257" s="29"/>
    </row>
    <row r="258" spans="5:7" ht="12.75">
      <c r="E258" s="28"/>
      <c r="G258" s="29"/>
    </row>
    <row r="259" spans="1:9" s="11" customFormat="1" ht="36" customHeight="1">
      <c r="A259" s="21"/>
      <c r="B259" s="40"/>
      <c r="C259" s="40"/>
      <c r="D259" s="19"/>
      <c r="E259" s="28"/>
      <c r="F259" s="24"/>
      <c r="G259" s="29"/>
      <c r="H259" s="24"/>
      <c r="I259" s="19"/>
    </row>
    <row r="260" spans="1:9" ht="12.75">
      <c r="A260" s="30"/>
      <c r="B260" s="42"/>
      <c r="C260" s="42"/>
      <c r="D260" s="95"/>
      <c r="E260" s="95"/>
      <c r="F260" s="95"/>
      <c r="G260" s="95"/>
      <c r="H260" s="31"/>
      <c r="I260" s="11"/>
    </row>
  </sheetData>
  <sheetProtection/>
  <autoFilter ref="A3:I225">
    <sortState ref="A4:I260">
      <sortCondition sortBy="value" ref="I4:I260"/>
    </sortState>
  </autoFilter>
  <mergeCells count="2">
    <mergeCell ref="D260:G260"/>
    <mergeCell ref="A2:I2"/>
  </mergeCells>
  <printOptions horizontalCentered="1" verticalCentered="1"/>
  <pageMargins left="0.8267716535433072" right="0.4724409448818898" top="0.31496062992125984" bottom="0.2755905511811024" header="0.15748031496062992" footer="0.15748031496062992"/>
  <pageSetup horizontalDpi="300" verticalDpi="300" orientation="landscape" paperSize="9" scale="76" r:id="rId4"/>
  <rowBreaks count="1" manualBreakCount="1">
    <brk id="33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Enerji Yatırımları</dc:creator>
  <cp:keywords/>
  <dc:description/>
  <cp:lastModifiedBy>Cem</cp:lastModifiedBy>
  <cp:lastPrinted>2013-09-03T06:33:34Z</cp:lastPrinted>
  <dcterms:created xsi:type="dcterms:W3CDTF">2011-12-09T09:41:59Z</dcterms:created>
  <dcterms:modified xsi:type="dcterms:W3CDTF">2013-12-31T09:48:32Z</dcterms:modified>
  <cp:category/>
  <cp:version/>
  <cp:contentType/>
  <cp:contentStatus/>
</cp:coreProperties>
</file>